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20730" windowHeight="11160" tabRatio="904" activeTab="10"/>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6" sheetId="13" r:id="rId9"/>
    <sheet name="ANEXO 19" sheetId="18" r:id="rId10"/>
    <sheet name="ANEXO 20" sheetId="19" r:id="rId11"/>
  </sheets>
  <definedNames>
    <definedName name="Print_Area" localSheetId="1">'anexo 2 '!$A$1:$O$23</definedName>
    <definedName name="Print_Area" localSheetId="5">'ANEXO 30 INC. C'!$B$1:$K$23</definedName>
    <definedName name="Print_Area" localSheetId="4">'Anexo 4 '!$A$2:$L$29</definedName>
    <definedName name="Print_Area" localSheetId="0">'Anexo I Programacion Financiera'!$A$1:$L$27</definedName>
  </definedNames>
  <calcPr calcId="124519"/>
</workbook>
</file>

<file path=xl/calcChain.xml><?xml version="1.0" encoding="utf-8"?>
<calcChain xmlns="http://schemas.openxmlformats.org/spreadsheetml/2006/main">
  <c r="P23" i="18"/>
  <c r="M23"/>
  <c r="L23"/>
  <c r="F23"/>
  <c r="E23"/>
  <c r="D23"/>
  <c r="G23" s="1"/>
  <c r="G18"/>
  <c r="G13"/>
  <c r="J20" i="1" l="1"/>
  <c r="I17" i="4" l="1"/>
  <c r="I14"/>
  <c r="L14" i="10" l="1"/>
  <c r="K14" i="1"/>
  <c r="J12"/>
  <c r="K12" s="1"/>
  <c r="J13"/>
  <c r="K13" s="1"/>
  <c r="C20"/>
  <c r="I15" i="4"/>
  <c r="E15" i="8"/>
  <c r="J15" s="1"/>
  <c r="D18"/>
  <c r="D17"/>
  <c r="E17" s="1"/>
  <c r="K17" s="1"/>
  <c r="D16"/>
  <c r="D14"/>
  <c r="E14" s="1"/>
  <c r="D13"/>
  <c r="E13" s="1"/>
  <c r="K13" s="1"/>
  <c r="J18" i="1"/>
  <c r="J17"/>
  <c r="O17" s="1"/>
  <c r="J16"/>
  <c r="J15"/>
  <c r="O14"/>
  <c r="I28" i="10"/>
  <c r="J28"/>
  <c r="I25" i="4"/>
  <c r="I26" s="1"/>
  <c r="O19" i="1"/>
  <c r="O16"/>
  <c r="E19"/>
  <c r="E18"/>
  <c r="N18" s="1"/>
  <c r="E17"/>
  <c r="N17" s="1"/>
  <c r="E16"/>
  <c r="N16" s="1"/>
  <c r="E15"/>
  <c r="N15" s="1"/>
  <c r="E14"/>
  <c r="E13"/>
  <c r="E12"/>
  <c r="N12" s="1"/>
  <c r="I19" i="10"/>
  <c r="J19"/>
  <c r="L21"/>
  <c r="L22"/>
  <c r="L24"/>
  <c r="H26"/>
  <c r="I26"/>
  <c r="J26"/>
  <c r="K26"/>
  <c r="L25"/>
  <c r="H19"/>
  <c r="H20"/>
  <c r="H15"/>
  <c r="H18" s="1"/>
  <c r="I15"/>
  <c r="I18" s="1"/>
  <c r="I20"/>
  <c r="J15"/>
  <c r="L13"/>
  <c r="L16"/>
  <c r="K19"/>
  <c r="J20"/>
  <c r="L17"/>
  <c r="K15"/>
  <c r="K18" s="1"/>
  <c r="K20"/>
  <c r="B20" i="1"/>
  <c r="D20"/>
  <c r="I20"/>
  <c r="L20"/>
  <c r="I20" i="8"/>
  <c r="C20"/>
  <c r="J24" i="4"/>
  <c r="J22"/>
  <c r="J21"/>
  <c r="H13"/>
  <c r="J13" s="1"/>
  <c r="J16"/>
  <c r="I19"/>
  <c r="K23" i="13"/>
  <c r="K14"/>
  <c r="K21"/>
  <c r="K22"/>
  <c r="H11"/>
  <c r="H18"/>
  <c r="H28" i="10"/>
  <c r="M14"/>
  <c r="M17"/>
  <c r="K15" i="8" l="1"/>
  <c r="I15" i="13" s="1"/>
  <c r="K18" i="1"/>
  <c r="L19" i="10"/>
  <c r="M16" i="1"/>
  <c r="K16"/>
  <c r="H14" i="4"/>
  <c r="K17" i="1"/>
  <c r="M14"/>
  <c r="M12"/>
  <c r="K15"/>
  <c r="M13"/>
  <c r="O13"/>
  <c r="O12"/>
  <c r="H25" i="4"/>
  <c r="H26" s="1"/>
  <c r="K14" i="8"/>
  <c r="J14"/>
  <c r="D20"/>
  <c r="E18"/>
  <c r="H17" i="4"/>
  <c r="E16" i="8"/>
  <c r="K16" s="1"/>
  <c r="J13"/>
  <c r="O18" i="1"/>
  <c r="M18"/>
  <c r="O15"/>
  <c r="J18" i="10"/>
  <c r="J17" i="8"/>
  <c r="H19" i="4"/>
  <c r="I20"/>
  <c r="H25" i="13"/>
  <c r="K23" i="10"/>
  <c r="L26"/>
  <c r="I22" i="8"/>
  <c r="N14" i="1"/>
  <c r="E20"/>
  <c r="I18" i="4"/>
  <c r="J19"/>
  <c r="H23" i="10"/>
  <c r="I23"/>
  <c r="J25" i="4"/>
  <c r="N13" i="1"/>
  <c r="L15" i="10"/>
  <c r="C22" i="8"/>
  <c r="L20" i="10"/>
  <c r="J17" i="4" l="1"/>
  <c r="J14"/>
  <c r="H20"/>
  <c r="H15"/>
  <c r="H18" s="1"/>
  <c r="M17" i="1"/>
  <c r="M15"/>
  <c r="K20"/>
  <c r="L18" i="10"/>
  <c r="J23"/>
  <c r="L23" s="1"/>
  <c r="D22" i="8"/>
  <c r="K18"/>
  <c r="K20" s="1"/>
  <c r="J18"/>
  <c r="J16"/>
  <c r="E20"/>
  <c r="O20" i="1"/>
  <c r="I16" i="13"/>
  <c r="I20"/>
  <c r="K27" i="10"/>
  <c r="I23" i="4"/>
  <c r="N20" i="1"/>
  <c r="K15" i="13"/>
  <c r="H27" i="10"/>
  <c r="K13" i="13"/>
  <c r="I12"/>
  <c r="J26" i="4"/>
  <c r="I27" i="10"/>
  <c r="J15" i="4" l="1"/>
  <c r="J18" s="1"/>
  <c r="M20" i="1"/>
  <c r="J20" i="4"/>
  <c r="K16" i="13"/>
  <c r="J27" i="10"/>
  <c r="I17" i="13"/>
  <c r="I24"/>
  <c r="I19"/>
  <c r="E22" i="8"/>
  <c r="J20"/>
  <c r="K20" i="13"/>
  <c r="I27" i="4"/>
  <c r="H23"/>
  <c r="K22" i="8"/>
  <c r="L27" i="10"/>
  <c r="J23" i="4"/>
  <c r="K12" i="13"/>
  <c r="I11"/>
  <c r="K24" l="1"/>
  <c r="K17"/>
  <c r="K19"/>
  <c r="I18"/>
  <c r="H27" i="4"/>
  <c r="J27"/>
  <c r="K11" i="13" l="1"/>
  <c r="I25"/>
  <c r="K18"/>
  <c r="K25" l="1"/>
</calcChain>
</file>

<file path=xl/sharedStrings.xml><?xml version="1.0" encoding="utf-8"?>
<sst xmlns="http://schemas.openxmlformats.org/spreadsheetml/2006/main" count="316" uniqueCount="191">
  <si>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</si>
  <si>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</si>
  <si>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</si>
  <si>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</si>
  <si>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</si>
  <si>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</si>
  <si>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</si>
  <si>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</si>
  <si>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</si>
  <si>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</si>
  <si>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</si>
  <si>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</si>
  <si>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</si>
  <si>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</si>
  <si>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</si>
  <si>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</si>
  <si>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</si>
  <si>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</si>
  <si>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</si>
  <si>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</si>
  <si>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</si>
  <si>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</si>
  <si>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</si>
  <si>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</si>
  <si>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</si>
  <si>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</si>
  <si>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</si>
  <si>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</si>
  <si>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</si>
  <si>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</si>
  <si>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</si>
  <si>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</si>
  <si>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</si>
  <si>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</si>
  <si>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</si>
  <si>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</si>
  <si>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</si>
  <si>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</si>
  <si>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</si>
  <si>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</si>
  <si>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</si>
  <si>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</si>
  <si>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</si>
  <si>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</si>
  <si>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</si>
  <si>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</si>
  <si>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</si>
  <si>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</si>
  <si>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</si>
  <si>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</si>
  <si>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</si>
  <si>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</si>
  <si>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</si>
  <si>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</si>
  <si>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</si>
  <si>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</si>
  <si>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</si>
  <si>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</si>
  <si>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</si>
  <si>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</si>
  <si>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</si>
  <si>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</si>
  <si>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</si>
  <si>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</si>
  <si>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</si>
  <si>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</si>
  <si>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</si>
  <si>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</si>
  <si>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</si>
  <si>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</si>
  <si>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</si>
  <si>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</si>
  <si>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</si>
  <si>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</si>
  <si>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</si>
  <si>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</si>
  <si>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</si>
  <si>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</si>
  <si>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</si>
  <si>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</si>
  <si>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</si>
  <si>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</si>
  <si>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</si>
  <si>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</si>
  <si>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</si>
  <si>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</si>
  <si>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</si>
  <si>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</si>
  <si>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</si>
  <si>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</si>
  <si>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</si>
  <si>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</si>
  <si>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</si>
  <si>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</si>
  <si>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</si>
  <si>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</si>
  <si>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</si>
  <si>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</si>
  <si>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</si>
  <si>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</si>
  <si>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</si>
  <si>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</si>
  <si>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</si>
  <si>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</si>
  <si>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</si>
  <si>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</si>
  <si>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</si>
  <si>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</si>
  <si>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</si>
  <si>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</si>
  <si>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</si>
  <si>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</si>
  <si>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</si>
  <si>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</si>
  <si>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</si>
  <si>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</si>
  <si>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</si>
  <si>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</si>
  <si>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</si>
  <si>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</si>
  <si>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</si>
  <si>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</si>
  <si>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</si>
  <si>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</si>
  <si>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</si>
  <si>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</si>
  <si>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</si>
  <si>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</si>
  <si>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</si>
  <si>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</si>
  <si>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</si>
  <si>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</si>
  <si>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</si>
  <si>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</si>
  <si>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</si>
  <si>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</si>
  <si>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</si>
  <si>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</si>
  <si>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</si>
  <si>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</si>
  <si>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</si>
  <si>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</si>
  <si>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</si>
  <si>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</si>
  <si>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</si>
  <si>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</si>
  <si>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</si>
  <si>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</si>
  <si>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Cámara de Diputados</t>
  </si>
  <si>
    <t>Al Final</t>
  </si>
  <si>
    <t>Bajas</t>
  </si>
  <si>
    <t>Altas</t>
  </si>
  <si>
    <t>Al Inicio</t>
  </si>
  <si>
    <t>Importe Liquidado en el trimestre</t>
  </si>
  <si>
    <t>Cargos</t>
  </si>
  <si>
    <t>ADMINISTRACIÓN CENTRAL</t>
  </si>
  <si>
    <t>PLANTA DE PERSONAL TOTAL</t>
  </si>
  <si>
    <t>PLANTA DE PERSONAL TEMPORARIA</t>
  </si>
  <si>
    <t>PLANTA DE PERSONAL PERMANENTE</t>
  </si>
  <si>
    <t>ORGANISMO</t>
  </si>
  <si>
    <t>TRIMESTRE:</t>
  </si>
  <si>
    <r>
      <t xml:space="preserve">NOMENCLADOR: </t>
    </r>
    <r>
      <rPr>
        <sz val="10"/>
        <rFont val="Verdana"/>
      </rPr>
      <t>1.01.02</t>
    </r>
  </si>
  <si>
    <r>
      <rPr>
        <b/>
        <sz val="11"/>
        <color theme="1"/>
        <rFont val="Calibri"/>
        <family val="2"/>
        <scheme val="minor"/>
      </rPr>
      <t xml:space="preserve">REPARTICIÓN / ORGANISMO: </t>
    </r>
    <r>
      <rPr>
        <sz val="10"/>
        <rFont val="Verdana"/>
      </rPr>
      <t>HONORABLE CÁMARA DE DIPUTADOS</t>
    </r>
  </si>
  <si>
    <t>ANEXO 19: DETALLE DE LA PLANTA DE PERSONAL Y CONTRATOS DE LOCACIÓN. IMPORTES LIQUIDADOS ACUMULADOS AL FIN DE CADA TRIMESTRE</t>
  </si>
  <si>
    <t>ACUERDO Nº 3949</t>
  </si>
  <si>
    <t>EJERCICIO: 2020</t>
  </si>
  <si>
    <t>EJERCICIO:  2.020</t>
  </si>
  <si>
    <r>
      <rPr>
        <b/>
        <sz val="11"/>
        <color theme="1"/>
        <rFont val="Calibri"/>
        <family val="2"/>
        <scheme val="minor"/>
      </rPr>
      <t>EJERCICIO:</t>
    </r>
    <r>
      <rPr>
        <sz val="10"/>
        <rFont val="Verdana"/>
      </rPr>
      <t xml:space="preserve"> 2020</t>
    </r>
  </si>
  <si>
    <t>Importe Liquidado Acumulado Anual</t>
  </si>
  <si>
    <t>Boletos de Ingresos del Trimestre</t>
  </si>
  <si>
    <t>Boletos de Ingresos Acumulados Anual</t>
  </si>
  <si>
    <r>
      <rPr>
        <b/>
        <sz val="8"/>
        <rFont val="Arial"/>
        <family val="2"/>
      </rPr>
      <t>1) GASTOS CORRIENTES</t>
    </r>
    <r>
      <rPr>
        <sz val="8"/>
        <rFont val="Arial"/>
        <family val="2"/>
      </rPr>
      <t xml:space="preserve">: A PARTIR DE LA NORMALIZACIÓN DEL GASTO CORRIENTE QUE SE DIFIERE A LOS PRÓXI-MOS TRIMESTRES, SE CORREGIRÁN DE EXISTIR LOS DESVÍOS.   </t>
    </r>
  </si>
  <si>
    <r>
      <rPr>
        <b/>
        <sz val="8"/>
        <rFont val="Arial"/>
        <family val="2"/>
      </rPr>
      <t>2) GASTOS DE CAPITAL</t>
    </r>
    <r>
      <rPr>
        <sz val="8"/>
        <rFont val="Arial"/>
        <family val="2"/>
      </rPr>
      <t xml:space="preserve">: A PARTIR DE LA APLICACIÓN DEL PRESUPUESTO VOTADO POR LA HONORABLE CÁMARA DE DIPUTADOS, SI EXISTIERAN DIFERENCIAS LAS MISMAS SERÁN CORREGIDAS EN LOS TRIMESTRES SIGUIENTES. </t>
    </r>
    <r>
      <rPr>
        <b/>
        <sz val="8"/>
        <rFont val="Arial"/>
        <family val="2"/>
      </rPr>
      <t/>
    </r>
  </si>
  <si>
    <t>SEGUNDO TRIMESTRE 2020</t>
  </si>
  <si>
    <r>
      <t xml:space="preserve">LAS DIFERENCIAS EN EL CUMPLIMIENTO DE METAS OBEDECEN AL SIGUIENTE DETALLE:
1) </t>
    </r>
    <r>
      <rPr>
        <b/>
        <sz val="8"/>
        <rFont val="Arial"/>
        <family val="2"/>
      </rPr>
      <t>GASTOS CORRIENTES</t>
    </r>
    <r>
      <rPr>
        <sz val="8"/>
        <rFont val="Arial"/>
        <family val="2"/>
      </rPr>
      <t xml:space="preserve">:  LAS DIFERENCIAS ENTRE LO PROGRAMADO Y EJECUTADO EN EL SEGUNDO TRIMESTRE SE DEBEN A : - CONGELAMIENTO DURANTE TODO EL AÑO DEL SUELDO DEL GOBERNADOR DE LA PROVINCIA, LO QUE GENERA UN CONGELAMIENTO INMEDIATO EN LOS SUELDOS DE FUNCIONARIOS Y LEGISLADORES; - DURANTE EL TRIMESTRE NO HA HABIDO PARITARIAS PARA LA DISCUSIÓN DE LOS SALARIOS DE PERSONAL DE PLANTA, POR LO QUE DICHOS SALARIOS NO HAN SUFRIDO VARIACIONES SIGNIFICATIVAS; -  LEVE DISMINUCIÓN DE CARGOS OCUPADOS RESPECTO AL AÑO 2019,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006-S-H-2020 REFRENDADA POR RESOLUClÓN N°952 DE LA HONORABLE CÁMARA DE DIPUTADOS DE LA PROVINCIA DE MENDOZA.  NO PUDIENDO LA HCD CAMBIAR LA PROGRAMACIÓN, LO QUE PRODUCIRÁ DIFERENCIAS EN LOS TRIMESTRES SUBSIGUIENTES.
</t>
    </r>
  </si>
  <si>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</si>
  <si>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</si>
  <si>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</si>
  <si>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</si>
  <si>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</si>
  <si>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</si>
  <si>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</si>
  <si>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EJERCICIO 2020</t>
  </si>
  <si>
    <t xml:space="preserve">TRIMESTRE </t>
  </si>
  <si>
    <t>NOMENCLADOR 10102</t>
  </si>
  <si>
    <t xml:space="preserve">Organismo </t>
  </si>
  <si>
    <t>Cant Inicio</t>
  </si>
  <si>
    <t>Cant. Fin</t>
  </si>
  <si>
    <t>Importe total liquidado</t>
  </si>
  <si>
    <t>H. Cámara de Diputados</t>
  </si>
  <si>
    <t>Totales</t>
  </si>
</sst>
</file>

<file path=xl/styles.xml><?xml version="1.0" encoding="utf-8"?>
<styleSheet xmlns="http://schemas.openxmlformats.org/spreadsheetml/2006/main">
  <numFmts count="4">
    <numFmt numFmtId="43" formatCode="_ * #,##0.00_ ;_ * \-#,##0.00_ ;_ * &quot;-&quot;??_ ;_ @_ "/>
    <numFmt numFmtId="164" formatCode="_-* #,##0.00_-;\-* #,##0.00_-;_-* &quot;-&quot;??_-;_-@_-"/>
    <numFmt numFmtId="165" formatCode="_ * #,##0_ ;_ * \-#,##0_ ;_ * &quot;-&quot;??_ ;_ @_ "/>
    <numFmt numFmtId="166" formatCode="_-* #,##0.00\ _€_-;\-* #,##0.00\ _€_-;_-* &quot;-&quot;??\ _€_-;_-@_-"/>
  </numFmts>
  <fonts count="29">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sz val="10"/>
      <name val="Verdana"/>
    </font>
    <font>
      <b/>
      <sz val="11"/>
      <color theme="1"/>
      <name val="Calibri"/>
      <family val="2"/>
      <scheme val="minor"/>
    </font>
    <font>
      <b/>
      <sz val="12"/>
      <name val="Arial"/>
      <family val="2"/>
    </font>
    <font>
      <b/>
      <sz val="12"/>
      <color theme="1"/>
      <name val="Calibri"/>
      <family val="2"/>
      <scheme val="minor"/>
    </font>
    <font>
      <sz val="12"/>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s>
  <borders count="76">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5" fillId="0" borderId="0"/>
    <xf numFmtId="43" fontId="23" fillId="0" borderId="0" applyFont="0" applyFill="0" applyBorder="0" applyAlignment="0" applyProtection="0"/>
  </cellStyleXfs>
  <cellXfs count="502">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0" xfId="1" applyBorder="1" applyAlignment="1">
      <alignment horizontal="center" vertic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0" xfId="1" applyNumberFormat="1" applyBorder="1" applyAlignment="1">
      <alignment horizontal="right"/>
    </xf>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0" xfId="1" applyFont="1" applyBorder="1" applyAlignment="1">
      <alignment horizontal="center"/>
    </xf>
    <xf numFmtId="0" fontId="10" fillId="0" borderId="9" xfId="1" applyFont="1" applyBorder="1" applyAlignment="1">
      <alignment horizontal="center" vertical="center"/>
    </xf>
    <xf numFmtId="0" fontId="5" fillId="0" borderId="9" xfId="1" applyFont="1" applyBorder="1" applyAlignment="1">
      <alignment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3" xfId="1" applyNumberFormat="1" applyFont="1" applyBorder="1" applyAlignment="1">
      <alignment horizontal="center"/>
    </xf>
    <xf numFmtId="4" fontId="5" fillId="0" borderId="2" xfId="1" applyNumberFormat="1" applyFont="1" applyBorder="1" applyAlignment="1">
      <alignment horizontal="center" vertical="center"/>
    </xf>
    <xf numFmtId="4" fontId="5" fillId="0" borderId="2" xfId="1" applyNumberFormat="1" applyFont="1" applyBorder="1" applyAlignment="1">
      <alignment horizont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4" xfId="1" applyNumberFormat="1" applyFont="1" applyBorder="1" applyAlignment="1">
      <alignment horizontal="center"/>
    </xf>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5" fillId="0" borderId="0" xfId="1" applyAlignment="1">
      <alignment horizontal="center"/>
    </xf>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0" fontId="0" fillId="2" borderId="0" xfId="0" applyFill="1"/>
    <xf numFmtId="43" fontId="0" fillId="2" borderId="32" xfId="2" applyFont="1" applyFill="1" applyBorder="1" applyAlignment="1">
      <alignment vertical="center"/>
    </xf>
    <xf numFmtId="165" fontId="0" fillId="2" borderId="3" xfId="2" applyNumberFormat="1" applyFont="1" applyFill="1" applyBorder="1" applyAlignment="1">
      <alignment vertical="center"/>
    </xf>
    <xf numFmtId="165" fontId="0" fillId="2" borderId="26" xfId="2" applyNumberFormat="1" applyFont="1" applyFill="1" applyBorder="1" applyAlignment="1">
      <alignment vertical="center"/>
    </xf>
    <xf numFmtId="165" fontId="0" fillId="2" borderId="37" xfId="2" applyNumberFormat="1" applyFont="1" applyFill="1" applyBorder="1" applyAlignment="1">
      <alignment vertical="center"/>
    </xf>
    <xf numFmtId="0" fontId="24" fillId="2" borderId="0" xfId="0" applyFont="1" applyFill="1"/>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2" borderId="27" xfId="0" applyFill="1" applyBorder="1"/>
    <xf numFmtId="0" fontId="0" fillId="2" borderId="16" xfId="0" applyFill="1" applyBorder="1"/>
    <xf numFmtId="0" fontId="24" fillId="2" borderId="16" xfId="0" applyFont="1" applyFill="1" applyBorder="1"/>
    <xf numFmtId="0" fontId="24" fillId="2" borderId="12" xfId="0" applyFont="1" applyFill="1" applyBorder="1"/>
    <xf numFmtId="0" fontId="24" fillId="2" borderId="28" xfId="0" applyFont="1" applyFill="1" applyBorder="1"/>
    <xf numFmtId="0" fontId="0" fillId="2" borderId="0" xfId="0" applyFill="1" applyAlignment="1">
      <alignment horizontal="center"/>
    </xf>
    <xf numFmtId="0" fontId="0" fillId="2" borderId="13" xfId="0" applyFill="1" applyBorder="1"/>
    <xf numFmtId="0" fontId="0" fillId="2" borderId="22" xfId="0" applyFill="1" applyBorder="1"/>
    <xf numFmtId="0" fontId="0" fillId="2" borderId="14" xfId="0" applyFill="1" applyBorder="1"/>
    <xf numFmtId="0" fontId="24" fillId="2" borderId="14" xfId="0" applyFont="1" applyFill="1" applyBorder="1"/>
    <xf numFmtId="0" fontId="24" fillId="2" borderId="34" xfId="0" applyFont="1" applyFill="1" applyBorder="1" applyAlignment="1">
      <alignment horizontal="center"/>
    </xf>
    <xf numFmtId="0" fontId="24" fillId="2" borderId="34" xfId="0" applyFont="1" applyFill="1" applyBorder="1"/>
    <xf numFmtId="0" fontId="0" fillId="2" borderId="15" xfId="0" applyFill="1" applyBorder="1"/>
    <xf numFmtId="43" fontId="0" fillId="2" borderId="15" xfId="2" applyFont="1" applyFill="1" applyBorder="1" applyAlignment="1">
      <alignment vertical="center"/>
    </xf>
    <xf numFmtId="43" fontId="0" fillId="2" borderId="3" xfId="2" applyFont="1" applyFill="1" applyBorder="1" applyAlignment="1">
      <alignment vertical="center"/>
    </xf>
    <xf numFmtId="0" fontId="0" fillId="0" borderId="12" xfId="0" applyBorder="1" applyAlignment="1">
      <alignment readingOrder="1"/>
    </xf>
    <xf numFmtId="0" fontId="0" fillId="0" borderId="13" xfId="0" applyBorder="1" applyAlignment="1">
      <alignment horizontal="left"/>
    </xf>
    <xf numFmtId="4" fontId="3" fillId="2" borderId="10" xfId="0" applyNumberFormat="1" applyFont="1" applyFill="1" applyBorder="1" applyAlignment="1">
      <alignment horizontal="right"/>
    </xf>
    <xf numFmtId="164" fontId="0" fillId="2" borderId="0" xfId="0" applyNumberFormat="1" applyFill="1"/>
    <xf numFmtId="0" fontId="24" fillId="3" borderId="5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6" fillId="0" borderId="0" xfId="0" applyFont="1"/>
    <xf numFmtId="0" fontId="5" fillId="0" borderId="0" xfId="0" applyFont="1"/>
    <xf numFmtId="49" fontId="6" fillId="0" borderId="0" xfId="1" applyNumberFormat="1" applyFont="1"/>
    <xf numFmtId="0" fontId="5" fillId="0" borderId="0" xfId="0" applyFont="1" applyAlignment="1">
      <alignment horizontal="center"/>
    </xf>
    <xf numFmtId="0" fontId="5" fillId="0" borderId="0" xfId="0" applyFont="1" applyAlignment="1">
      <alignment horizontal="left"/>
    </xf>
    <xf numFmtId="0" fontId="5" fillId="0" borderId="64" xfId="0" applyFont="1" applyBorder="1"/>
    <xf numFmtId="0" fontId="5" fillId="0" borderId="65" xfId="0" applyFont="1" applyBorder="1"/>
    <xf numFmtId="0" fontId="0" fillId="0" borderId="66" xfId="0" applyBorder="1"/>
    <xf numFmtId="0" fontId="25" fillId="0" borderId="55" xfId="1" applyFont="1" applyBorder="1"/>
    <xf numFmtId="0" fontId="17" fillId="0" borderId="54" xfId="1" applyFont="1" applyBorder="1" applyAlignment="1">
      <alignment horizontal="center"/>
    </xf>
    <xf numFmtId="0" fontId="17" fillId="0" borderId="54" xfId="1" applyFont="1" applyBorder="1" applyAlignment="1">
      <alignment horizontal="center" vertical="center"/>
    </xf>
    <xf numFmtId="0" fontId="17" fillId="0" borderId="21" xfId="1" applyFont="1" applyBorder="1" applyAlignment="1">
      <alignment horizontal="center" vertical="center"/>
    </xf>
    <xf numFmtId="0" fontId="17" fillId="0" borderId="55" xfId="1" applyFont="1" applyBorder="1"/>
    <xf numFmtId="0" fontId="17" fillId="0" borderId="54" xfId="0" applyFont="1" applyBorder="1"/>
    <xf numFmtId="0" fontId="17" fillId="0" borderId="21" xfId="0" applyFont="1" applyBorder="1"/>
    <xf numFmtId="0" fontId="17" fillId="0" borderId="55" xfId="0" applyFont="1" applyBorder="1"/>
    <xf numFmtId="0" fontId="17" fillId="0" borderId="70" xfId="0" applyFont="1" applyBorder="1"/>
    <xf numFmtId="0" fontId="17" fillId="0" borderId="6" xfId="0" applyFont="1" applyBorder="1"/>
    <xf numFmtId="0" fontId="17" fillId="0" borderId="56" xfId="0" applyFont="1" applyBorder="1"/>
    <xf numFmtId="0" fontId="0" fillId="0" borderId="44" xfId="0" applyBorder="1"/>
    <xf numFmtId="0" fontId="0" fillId="0" borderId="45" xfId="0" applyBorder="1"/>
    <xf numFmtId="0" fontId="0" fillId="0" borderId="46" xfId="0" applyBorder="1"/>
    <xf numFmtId="0" fontId="17" fillId="0" borderId="71" xfId="0" applyFont="1" applyBorder="1"/>
    <xf numFmtId="0" fontId="17" fillId="0" borderId="9" xfId="0" applyFont="1" applyBorder="1"/>
    <xf numFmtId="0" fontId="17" fillId="0" borderId="72" xfId="0" applyFont="1" applyBorder="1"/>
    <xf numFmtId="0" fontId="5" fillId="0" borderId="70" xfId="0" applyFont="1" applyBorder="1"/>
    <xf numFmtId="0" fontId="5" fillId="0" borderId="51" xfId="0" applyFont="1" applyBorder="1"/>
    <xf numFmtId="0" fontId="0" fillId="0" borderId="73" xfId="0" applyBorder="1"/>
    <xf numFmtId="0" fontId="24" fillId="0" borderId="0" xfId="0" applyFont="1"/>
    <xf numFmtId="0" fontId="2" fillId="0" borderId="28" xfId="0" applyFont="1" applyBorder="1"/>
    <xf numFmtId="0" fontId="26" fillId="0" borderId="0" xfId="0" applyFont="1"/>
    <xf numFmtId="0" fontId="27" fillId="0" borderId="0" xfId="0" applyFont="1"/>
    <xf numFmtId="0" fontId="2" fillId="0" borderId="22" xfId="0" applyFont="1" applyBorder="1"/>
    <xf numFmtId="0" fontId="24" fillId="0" borderId="14" xfId="0" applyFont="1" applyBorder="1"/>
    <xf numFmtId="0" fontId="26" fillId="0" borderId="14" xfId="0" applyFont="1" applyBorder="1"/>
    <xf numFmtId="0" fontId="27" fillId="0" borderId="14" xfId="0" applyFont="1" applyBorder="1"/>
    <xf numFmtId="0" fontId="2" fillId="0" borderId="27" xfId="0" applyFont="1" applyBorder="1"/>
    <xf numFmtId="0" fontId="24" fillId="0" borderId="16" xfId="0" applyFont="1" applyBorder="1"/>
    <xf numFmtId="0" fontId="26" fillId="0" borderId="16" xfId="0" applyFont="1" applyBorder="1"/>
    <xf numFmtId="0" fontId="22" fillId="0" borderId="16" xfId="0" applyFont="1" applyBorder="1"/>
    <xf numFmtId="0" fontId="27" fillId="0" borderId="16" xfId="0" applyFont="1" applyBorder="1"/>
    <xf numFmtId="0" fontId="28"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4" fillId="0" borderId="74" xfId="0" applyFont="1" applyBorder="1" applyAlignment="1">
      <alignment horizontal="center"/>
    </xf>
    <xf numFmtId="0" fontId="24" fillId="0" borderId="24" xfId="0" applyFont="1" applyBorder="1" applyAlignment="1">
      <alignment horizontal="center"/>
    </xf>
    <xf numFmtId="0" fontId="24" fillId="0" borderId="75"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4" fillId="0" borderId="50" xfId="0" applyFont="1" applyBorder="1"/>
    <xf numFmtId="0" fontId="24" fillId="0" borderId="34" xfId="0" applyFont="1" applyBorder="1"/>
    <xf numFmtId="4" fontId="24" fillId="0" borderId="63" xfId="0" applyNumberFormat="1" applyFont="1" applyBorder="1"/>
    <xf numFmtId="0" fontId="1" fillId="0" borderId="0" xfId="1" applyFont="1" applyAlignment="1">
      <alignment horizontal="center"/>
    </xf>
    <xf numFmtId="0" fontId="5" fillId="0" borderId="0" xfId="1" applyAlignment="1">
      <alignment horizontal="center"/>
    </xf>
    <xf numFmtId="0" fontId="2" fillId="0" borderId="0" xfId="1" applyFont="1" applyAlignment="1"/>
    <xf numFmtId="0" fontId="5" fillId="0" borderId="0" xfId="1" applyAlignment="1"/>
    <xf numFmtId="4" fontId="9" fillId="0" borderId="0" xfId="1" applyNumberFormat="1" applyFont="1" applyAlignment="1">
      <alignment horizontal="center"/>
    </xf>
    <xf numFmtId="4" fontId="7" fillId="0" borderId="0" xfId="1" applyNumberFormat="1" applyFont="1" applyAlignment="1"/>
    <xf numFmtId="0" fontId="9" fillId="0" borderId="0" xfId="1" applyFont="1" applyAlignment="1">
      <alignment horizontal="center"/>
    </xf>
    <xf numFmtId="0" fontId="7" fillId="0" borderId="0" xfId="1" applyFont="1" applyAlignment="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54" xfId="0" applyFont="1" applyBorder="1" applyAlignment="1">
      <alignment horizontal="center"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0" fontId="24" fillId="4" borderId="44" xfId="0" applyFont="1" applyFill="1" applyBorder="1" applyAlignment="1">
      <alignment horizontal="center"/>
    </xf>
    <xf numFmtId="0" fontId="24" fillId="4" borderId="45" xfId="0" applyFont="1" applyFill="1" applyBorder="1" applyAlignment="1">
      <alignment horizontal="center"/>
    </xf>
    <xf numFmtId="0" fontId="24" fillId="4" borderId="46" xfId="0" applyFont="1" applyFill="1" applyBorder="1" applyAlignment="1">
      <alignment horizontal="center"/>
    </xf>
    <xf numFmtId="0" fontId="24" fillId="3" borderId="18"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32" xfId="0" applyFont="1" applyFill="1" applyBorder="1" applyAlignment="1">
      <alignment horizontal="center" vertical="center" wrapText="1"/>
    </xf>
    <xf numFmtId="165" fontId="0" fillId="2" borderId="48" xfId="2" applyNumberFormat="1" applyFont="1" applyFill="1" applyBorder="1" applyAlignment="1">
      <alignment horizontal="center" vertical="center"/>
    </xf>
    <xf numFmtId="165" fontId="0" fillId="2" borderId="45" xfId="2" applyNumberFormat="1" applyFont="1" applyFill="1" applyBorder="1" applyAlignment="1">
      <alignment horizontal="center" vertical="center"/>
    </xf>
    <xf numFmtId="165" fontId="0" fillId="2" borderId="47" xfId="2" applyNumberFormat="1" applyFont="1" applyFill="1" applyBorder="1" applyAlignment="1">
      <alignment horizontal="center" vertical="center"/>
    </xf>
    <xf numFmtId="0" fontId="0" fillId="2" borderId="22" xfId="0" applyFill="1" applyBorder="1" applyAlignment="1">
      <alignment horizontal="center" vertical="center"/>
    </xf>
    <xf numFmtId="0" fontId="0" fillId="2" borderId="14" xfId="0" applyFill="1" applyBorder="1" applyAlignment="1">
      <alignment horizontal="center" vertical="center"/>
    </xf>
    <xf numFmtId="0" fontId="24" fillId="3" borderId="22" xfId="0" applyFont="1" applyFill="1" applyBorder="1" applyAlignment="1">
      <alignment horizontal="center" vertical="center" wrapText="1"/>
    </xf>
    <xf numFmtId="0" fontId="24" fillId="3" borderId="15" xfId="0" applyFont="1" applyFill="1" applyBorder="1" applyAlignment="1">
      <alignment horizontal="center" vertical="center" wrapText="1"/>
    </xf>
    <xf numFmtId="0" fontId="24" fillId="3" borderId="64" xfId="0" applyFont="1" applyFill="1" applyBorder="1" applyAlignment="1">
      <alignment horizontal="center" vertical="center" wrapText="1"/>
    </xf>
    <xf numFmtId="0" fontId="24" fillId="3" borderId="65" xfId="0" applyFont="1" applyFill="1" applyBorder="1" applyAlignment="1">
      <alignment horizontal="center" vertical="center" wrapText="1"/>
    </xf>
    <xf numFmtId="0" fontId="24" fillId="3" borderId="61" xfId="0" applyFont="1" applyFill="1" applyBorder="1" applyAlignment="1">
      <alignment horizontal="center" vertical="center" wrapText="1"/>
    </xf>
    <xf numFmtId="0" fontId="24" fillId="3" borderId="52" xfId="0" applyFont="1" applyFill="1" applyBorder="1" applyAlignment="1">
      <alignment horizontal="center" vertical="center" wrapText="1"/>
    </xf>
    <xf numFmtId="0" fontId="24" fillId="3" borderId="51"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59" xfId="0" applyFont="1" applyFill="1" applyBorder="1" applyAlignment="1">
      <alignment horizontal="center" vertical="center" wrapText="1"/>
    </xf>
    <xf numFmtId="0" fontId="24" fillId="3" borderId="66"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0" fillId="2" borderId="37" xfId="0" applyFill="1" applyBorder="1" applyAlignment="1">
      <alignment horizontal="center" vertical="center"/>
    </xf>
    <xf numFmtId="0" fontId="0" fillId="2" borderId="38" xfId="0" applyFill="1" applyBorder="1" applyAlignment="1">
      <alignment horizontal="center" vertical="center"/>
    </xf>
    <xf numFmtId="43" fontId="0" fillId="2" borderId="48" xfId="2" applyFont="1" applyFill="1" applyBorder="1" applyAlignment="1">
      <alignment horizontal="center" vertical="center"/>
    </xf>
    <xf numFmtId="43" fontId="0" fillId="2" borderId="45" xfId="2" applyFont="1" applyFill="1" applyBorder="1" applyAlignment="1">
      <alignment horizontal="center" vertical="center"/>
    </xf>
    <xf numFmtId="43" fontId="0" fillId="2" borderId="47" xfId="2" applyFont="1" applyFill="1" applyBorder="1" applyAlignment="1">
      <alignment horizontal="center" vertical="center"/>
    </xf>
    <xf numFmtId="166" fontId="0" fillId="2" borderId="48" xfId="0" applyNumberFormat="1" applyFill="1" applyBorder="1" applyAlignment="1">
      <alignment horizontal="center"/>
    </xf>
    <xf numFmtId="0" fontId="0" fillId="2" borderId="46" xfId="0" applyFill="1" applyBorder="1" applyAlignment="1">
      <alignment horizontal="center"/>
    </xf>
    <xf numFmtId="0" fontId="24" fillId="3" borderId="67" xfId="0" applyFont="1" applyFill="1" applyBorder="1" applyAlignment="1">
      <alignment horizontal="center" vertical="center" wrapText="1"/>
    </xf>
    <xf numFmtId="0" fontId="24" fillId="3" borderId="68" xfId="0" applyFont="1" applyFill="1" applyBorder="1" applyAlignment="1">
      <alignment horizontal="center" vertical="center" wrapText="1"/>
    </xf>
    <xf numFmtId="0" fontId="24" fillId="3" borderId="6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60" xfId="0" applyFont="1" applyFill="1" applyBorder="1" applyAlignment="1">
      <alignment horizontal="center" vertical="center" wrapText="1"/>
    </xf>
    <xf numFmtId="0" fontId="24" fillId="3" borderId="34" xfId="0" applyFont="1" applyFill="1" applyBorder="1" applyAlignment="1">
      <alignment horizontal="center" vertical="center" wrapText="1"/>
    </xf>
    <xf numFmtId="0" fontId="24" fillId="3" borderId="58" xfId="0" applyFont="1" applyFill="1" applyBorder="1" applyAlignment="1">
      <alignment horizontal="center" vertical="center" wrapText="1"/>
    </xf>
    <xf numFmtId="0" fontId="24" fillId="3" borderId="63" xfId="0" applyFont="1" applyFill="1" applyBorder="1" applyAlignment="1">
      <alignment horizontal="center" vertical="center" wrapText="1"/>
    </xf>
    <xf numFmtId="165" fontId="0" fillId="2" borderId="3" xfId="2" applyNumberFormat="1" applyFont="1" applyFill="1" applyBorder="1" applyAlignment="1">
      <alignment horizontal="center" vertical="center"/>
    </xf>
    <xf numFmtId="0" fontId="24" fillId="3" borderId="48" xfId="0" applyFont="1" applyFill="1" applyBorder="1" applyAlignment="1">
      <alignment horizontal="center" vertical="center" wrapText="1"/>
    </xf>
    <xf numFmtId="0" fontId="24" fillId="0" borderId="52" xfId="0" applyFont="1" applyBorder="1" applyAlignment="1">
      <alignment horizontal="right"/>
    </xf>
    <xf numFmtId="0" fontId="24" fillId="0" borderId="51" xfId="0" applyFont="1" applyBorder="1" applyAlignment="1">
      <alignment horizontal="right"/>
    </xf>
    <xf numFmtId="0" fontId="24" fillId="0" borderId="49"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4" fillId="0" borderId="8" xfId="0" applyFont="1" applyBorder="1" applyAlignment="1">
      <alignment horizontal="center"/>
    </xf>
    <xf numFmtId="0" fontId="24" fillId="0" borderId="9" xfId="0" applyFont="1" applyBorder="1" applyAlignment="1">
      <alignment horizontal="center"/>
    </xf>
    <xf numFmtId="0" fontId="24" fillId="0" borderId="11" xfId="0" applyFont="1" applyBorder="1" applyAlignment="1">
      <alignment horizontal="center"/>
    </xf>
    <xf numFmtId="0" fontId="0" fillId="0" borderId="35" xfId="0" applyBorder="1" applyAlignment="1">
      <alignment horizontal="center"/>
    </xf>
    <xf numFmtId="0" fontId="0" fillId="0" borderId="54"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4" xfId="0" applyBorder="1" applyAlignment="1">
      <alignment horizontal="right"/>
    </xf>
    <xf numFmtId="0" fontId="0" fillId="0" borderId="39" xfId="0" applyBorder="1" applyAlignment="1">
      <alignment horizontal="right"/>
    </xf>
  </cellXfs>
  <cellStyles count="3">
    <cellStyle name="Millares" xfId="2" builtinId="3"/>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P32"/>
  <sheetViews>
    <sheetView topLeftCell="A8" workbookViewId="0">
      <selection activeCell="Q20" sqref="Q20"/>
    </sheetView>
  </sheetViews>
  <sheetFormatPr baseColWidth="10" defaultColWidth="10" defaultRowHeight="12.75"/>
  <cols>
    <col min="1" max="1" width="9.25" style="15" customWidth="1"/>
    <col min="2" max="2" width="5.5" style="15" customWidth="1"/>
    <col min="3" max="3" width="26" style="16" customWidth="1"/>
    <col min="4" max="4" width="3.5" style="16" customWidth="1"/>
    <col min="5" max="5" width="2.625" style="16" customWidth="1"/>
    <col min="6" max="6" width="3.125" style="16" customWidth="1"/>
    <col min="7" max="7" width="3.375" style="16" customWidth="1"/>
    <col min="8" max="8" width="15" style="125" customWidth="1"/>
    <col min="9" max="11" width="13.75" style="125" customWidth="1"/>
    <col min="12" max="12" width="16" style="125" customWidth="1"/>
    <col min="13" max="16384" width="10" style="16"/>
  </cols>
  <sheetData>
    <row r="1" spans="1:16" ht="15">
      <c r="A1" s="327" t="s">
        <v>0</v>
      </c>
      <c r="B1" s="327"/>
      <c r="C1" s="328"/>
      <c r="D1" s="328"/>
      <c r="E1" s="328"/>
      <c r="F1" s="328"/>
      <c r="G1" s="328"/>
      <c r="H1" s="328"/>
      <c r="I1" s="328"/>
      <c r="J1" s="328"/>
      <c r="K1" s="328"/>
      <c r="L1" s="124"/>
      <c r="M1" s="15"/>
      <c r="N1" s="15"/>
      <c r="O1" s="15"/>
      <c r="P1" s="15"/>
    </row>
    <row r="2" spans="1:16" s="17" customFormat="1">
      <c r="A2" s="16"/>
      <c r="B2" s="16"/>
      <c r="C2" s="16"/>
      <c r="D2" s="16"/>
      <c r="E2" s="16"/>
      <c r="F2" s="16"/>
      <c r="G2" s="16"/>
      <c r="H2" s="125"/>
      <c r="I2" s="125"/>
      <c r="J2" s="125"/>
      <c r="K2" s="125"/>
      <c r="L2" s="125"/>
      <c r="M2" s="16"/>
      <c r="N2" s="16"/>
      <c r="O2" s="16"/>
      <c r="P2" s="16"/>
    </row>
    <row r="3" spans="1:16" s="17" customFormat="1">
      <c r="A3" s="329" t="s">
        <v>94</v>
      </c>
      <c r="B3" s="329"/>
      <c r="C3" s="330"/>
      <c r="D3" s="330"/>
      <c r="E3" s="330"/>
      <c r="F3" s="330"/>
      <c r="G3" s="330"/>
      <c r="H3" s="330"/>
      <c r="I3" s="330"/>
      <c r="J3" s="330"/>
      <c r="K3" s="330"/>
      <c r="L3" s="125"/>
      <c r="M3" s="16"/>
      <c r="N3" s="16"/>
      <c r="O3" s="16"/>
      <c r="P3" s="16"/>
    </row>
    <row r="4" spans="1:16">
      <c r="A4" s="16"/>
      <c r="B4" s="16"/>
      <c r="C4" s="18"/>
    </row>
    <row r="5" spans="1:16">
      <c r="A5" s="46" t="s">
        <v>133</v>
      </c>
      <c r="B5" s="19"/>
      <c r="C5" s="20"/>
      <c r="D5" s="20"/>
      <c r="E5" s="20"/>
      <c r="F5" s="20"/>
      <c r="G5" s="20"/>
      <c r="H5" s="126"/>
      <c r="I5" s="29"/>
      <c r="J5" s="29" t="s">
        <v>29</v>
      </c>
      <c r="K5" s="126" t="s">
        <v>134</v>
      </c>
    </row>
    <row r="6" spans="1:16">
      <c r="A6" s="46" t="s">
        <v>165</v>
      </c>
      <c r="B6" s="11">
        <v>2020</v>
      </c>
      <c r="C6" s="12"/>
      <c r="D6" s="9"/>
      <c r="E6" s="9"/>
      <c r="F6" s="20"/>
      <c r="G6" s="9"/>
      <c r="H6" s="29"/>
      <c r="I6" s="29"/>
      <c r="J6" s="29"/>
      <c r="K6" s="29"/>
    </row>
    <row r="7" spans="1:16">
      <c r="A7" s="19"/>
      <c r="B7" s="19"/>
      <c r="C7" s="12"/>
      <c r="D7" s="9"/>
      <c r="E7" s="9"/>
      <c r="F7" s="9"/>
      <c r="G7" s="9"/>
      <c r="H7" s="29"/>
      <c r="I7" s="29"/>
      <c r="J7" s="29"/>
      <c r="K7" s="29"/>
    </row>
    <row r="8" spans="1:16" ht="0.75" customHeight="1">
      <c r="A8" s="14"/>
      <c r="B8" s="14"/>
    </row>
    <row r="9" spans="1:16" ht="13.5" customHeight="1">
      <c r="A9" s="21"/>
      <c r="B9" s="22"/>
      <c r="C9" s="23"/>
      <c r="D9" s="22"/>
      <c r="E9" s="22"/>
      <c r="F9" s="22"/>
      <c r="G9" s="22"/>
      <c r="H9" s="127"/>
      <c r="I9" s="128"/>
      <c r="J9" s="129"/>
      <c r="K9" s="129"/>
      <c r="L9" s="130" t="s">
        <v>99</v>
      </c>
    </row>
    <row r="10" spans="1:16">
      <c r="A10" s="24"/>
      <c r="B10" s="14"/>
      <c r="C10" s="25" t="s">
        <v>35</v>
      </c>
      <c r="D10" s="25"/>
      <c r="E10" s="25"/>
      <c r="F10" s="25"/>
      <c r="G10" s="25"/>
      <c r="H10" s="131" t="s">
        <v>95</v>
      </c>
      <c r="I10" s="131" t="s">
        <v>96</v>
      </c>
      <c r="J10" s="131" t="s">
        <v>97</v>
      </c>
      <c r="K10" s="131" t="s">
        <v>98</v>
      </c>
      <c r="L10" s="132" t="s">
        <v>100</v>
      </c>
    </row>
    <row r="11" spans="1:16">
      <c r="A11" s="26"/>
      <c r="B11" s="27"/>
      <c r="C11" s="28"/>
      <c r="D11" s="28"/>
      <c r="E11" s="28"/>
      <c r="F11" s="28"/>
      <c r="G11" s="28"/>
      <c r="H11" s="133"/>
      <c r="I11" s="134"/>
      <c r="J11" s="135"/>
      <c r="K11" s="135"/>
      <c r="L11" s="136" t="s">
        <v>27</v>
      </c>
    </row>
    <row r="12" spans="1:16">
      <c r="A12" s="24"/>
      <c r="B12" s="14"/>
      <c r="C12" s="9"/>
      <c r="D12" s="9"/>
      <c r="E12" s="9"/>
      <c r="F12" s="9"/>
      <c r="G12" s="9"/>
      <c r="H12" s="137"/>
      <c r="I12" s="137"/>
      <c r="J12" s="137"/>
      <c r="K12" s="138"/>
      <c r="L12" s="137"/>
    </row>
    <row r="13" spans="1:16">
      <c r="A13" s="24" t="s">
        <v>42</v>
      </c>
      <c r="B13" s="48">
        <v>1</v>
      </c>
      <c r="C13" s="9" t="s">
        <v>43</v>
      </c>
      <c r="D13" s="29"/>
      <c r="E13" s="29"/>
      <c r="F13" s="29"/>
      <c r="G13" s="30"/>
      <c r="H13" s="137">
        <v>0</v>
      </c>
      <c r="I13" s="137">
        <v>0</v>
      </c>
      <c r="J13" s="137">
        <v>0</v>
      </c>
      <c r="K13" s="138">
        <v>0</v>
      </c>
      <c r="L13" s="137">
        <f>SUM(H13:K13)</f>
        <v>0</v>
      </c>
    </row>
    <row r="14" spans="1:16">
      <c r="A14" s="24" t="s">
        <v>45</v>
      </c>
      <c r="B14" s="48">
        <v>2</v>
      </c>
      <c r="C14" s="19" t="s">
        <v>46</v>
      </c>
      <c r="D14" s="29"/>
      <c r="E14" s="29"/>
      <c r="F14" s="29"/>
      <c r="G14" s="30"/>
      <c r="H14" s="135">
        <v>193283594.24000001</v>
      </c>
      <c r="I14" s="135">
        <v>230566966.25</v>
      </c>
      <c r="J14" s="135">
        <v>230566966.25</v>
      </c>
      <c r="K14" s="135">
        <v>230566966.25999999</v>
      </c>
      <c r="L14" s="137">
        <f>SUM(H14:K14)</f>
        <v>884984493</v>
      </c>
      <c r="M14" s="51">
        <f>2482218-411100</f>
        <v>2071118</v>
      </c>
    </row>
    <row r="15" spans="1:16" ht="19.5" customHeight="1">
      <c r="A15" s="24" t="s">
        <v>48</v>
      </c>
      <c r="B15" s="48">
        <v>3</v>
      </c>
      <c r="C15" s="19" t="s">
        <v>49</v>
      </c>
      <c r="D15" s="29"/>
      <c r="E15" s="29"/>
      <c r="F15" s="29"/>
      <c r="G15" s="30"/>
      <c r="H15" s="137">
        <f>+H13-H14</f>
        <v>-193283594.24000001</v>
      </c>
      <c r="I15" s="137">
        <f>+I13-I14</f>
        <v>-230566966.25</v>
      </c>
      <c r="J15" s="137">
        <f>+J13-J14</f>
        <v>-230566966.25</v>
      </c>
      <c r="K15" s="138">
        <f>+K13-K14</f>
        <v>-230566966.25999999</v>
      </c>
      <c r="L15" s="140">
        <f t="shared" ref="L15:L26" si="0">SUM(H15:K15)</f>
        <v>-884984493</v>
      </c>
      <c r="M15" s="51"/>
    </row>
    <row r="16" spans="1:16">
      <c r="A16" s="24" t="s">
        <v>50</v>
      </c>
      <c r="B16" s="48">
        <v>4</v>
      </c>
      <c r="C16" s="19" t="s">
        <v>51</v>
      </c>
      <c r="D16" s="31"/>
      <c r="E16" s="31"/>
      <c r="F16" s="31"/>
      <c r="G16" s="32"/>
      <c r="H16" s="138">
        <v>0</v>
      </c>
      <c r="I16" s="137">
        <v>0</v>
      </c>
      <c r="J16" s="137">
        <v>0</v>
      </c>
      <c r="K16" s="138">
        <v>0</v>
      </c>
      <c r="L16" s="137">
        <f t="shared" si="0"/>
        <v>0</v>
      </c>
      <c r="M16" s="51"/>
    </row>
    <row r="17" spans="1:13">
      <c r="A17" s="24" t="s">
        <v>52</v>
      </c>
      <c r="B17" s="48">
        <v>5</v>
      </c>
      <c r="C17" s="19" t="s">
        <v>53</v>
      </c>
      <c r="D17" s="29"/>
      <c r="E17" s="29"/>
      <c r="F17" s="29"/>
      <c r="G17" s="30"/>
      <c r="H17" s="135">
        <v>184978.45</v>
      </c>
      <c r="I17" s="135">
        <v>0</v>
      </c>
      <c r="J17" s="135">
        <v>0</v>
      </c>
      <c r="K17" s="135">
        <v>-184978.45</v>
      </c>
      <c r="L17" s="135">
        <f t="shared" si="0"/>
        <v>0</v>
      </c>
      <c r="M17" s="51">
        <f>181100+230000</f>
        <v>411100</v>
      </c>
    </row>
    <row r="18" spans="1:13" ht="19.5" customHeight="1">
      <c r="A18" s="24" t="s">
        <v>54</v>
      </c>
      <c r="B18" s="48">
        <v>6</v>
      </c>
      <c r="C18" s="19" t="s">
        <v>55</v>
      </c>
      <c r="D18" s="29"/>
      <c r="E18" s="29"/>
      <c r="F18" s="29"/>
      <c r="G18" s="30"/>
      <c r="H18" s="137">
        <f>+H15+H16-H17</f>
        <v>-193468572.69</v>
      </c>
      <c r="I18" s="137">
        <f>+I15+I16-I17</f>
        <v>-230566966.25</v>
      </c>
      <c r="J18" s="137">
        <f>+J15+J16-J17</f>
        <v>-230566966.25</v>
      </c>
      <c r="K18" s="138">
        <f>+K15+K16-K17</f>
        <v>-230381987.81</v>
      </c>
      <c r="L18" s="137">
        <f t="shared" si="0"/>
        <v>-884984493</v>
      </c>
      <c r="M18" s="51"/>
    </row>
    <row r="19" spans="1:13">
      <c r="A19" s="24"/>
      <c r="B19" s="48">
        <v>7</v>
      </c>
      <c r="C19" s="46" t="s">
        <v>101</v>
      </c>
      <c r="D19" s="29"/>
      <c r="E19" s="29"/>
      <c r="F19" s="29"/>
      <c r="G19" s="30"/>
      <c r="H19" s="137">
        <f t="shared" ref="H19:K20" si="1">+H13+H16</f>
        <v>0</v>
      </c>
      <c r="I19" s="137">
        <f t="shared" si="1"/>
        <v>0</v>
      </c>
      <c r="J19" s="137">
        <f t="shared" si="1"/>
        <v>0</v>
      </c>
      <c r="K19" s="138">
        <f t="shared" si="1"/>
        <v>0</v>
      </c>
      <c r="L19" s="137">
        <f t="shared" si="0"/>
        <v>0</v>
      </c>
    </row>
    <row r="20" spans="1:13">
      <c r="A20" s="24"/>
      <c r="B20" s="48">
        <v>8</v>
      </c>
      <c r="C20" s="46" t="s">
        <v>102</v>
      </c>
      <c r="D20" s="29"/>
      <c r="E20" s="29"/>
      <c r="F20" s="29"/>
      <c r="G20" s="30"/>
      <c r="H20" s="135">
        <f t="shared" si="1"/>
        <v>193468572.69</v>
      </c>
      <c r="I20" s="135">
        <f t="shared" si="1"/>
        <v>230566966.25</v>
      </c>
      <c r="J20" s="135">
        <f t="shared" si="1"/>
        <v>230566966.25</v>
      </c>
      <c r="K20" s="139">
        <f t="shared" si="1"/>
        <v>230381987.81</v>
      </c>
      <c r="L20" s="137">
        <f t="shared" si="0"/>
        <v>884984493</v>
      </c>
    </row>
    <row r="21" spans="1:13" ht="18" customHeight="1">
      <c r="A21" s="24" t="s">
        <v>56</v>
      </c>
      <c r="B21" s="48">
        <v>9</v>
      </c>
      <c r="C21" s="19" t="s">
        <v>57</v>
      </c>
      <c r="D21" s="29"/>
      <c r="E21" s="29"/>
      <c r="F21" s="29"/>
      <c r="G21" s="30"/>
      <c r="H21" s="137">
        <v>0</v>
      </c>
      <c r="I21" s="137">
        <v>0</v>
      </c>
      <c r="J21" s="137">
        <v>0</v>
      </c>
      <c r="K21" s="138">
        <v>0</v>
      </c>
      <c r="L21" s="140">
        <f t="shared" si="0"/>
        <v>0</v>
      </c>
    </row>
    <row r="22" spans="1:13">
      <c r="A22" s="24" t="s">
        <v>58</v>
      </c>
      <c r="B22" s="48">
        <v>10</v>
      </c>
      <c r="C22" s="19" t="s">
        <v>59</v>
      </c>
      <c r="D22" s="29"/>
      <c r="E22" s="29"/>
      <c r="F22" s="29"/>
      <c r="G22" s="30"/>
      <c r="H22" s="137">
        <v>0</v>
      </c>
      <c r="I22" s="137">
        <v>0</v>
      </c>
      <c r="J22" s="137">
        <v>0</v>
      </c>
      <c r="K22" s="138">
        <v>0</v>
      </c>
      <c r="L22" s="137">
        <f t="shared" si="0"/>
        <v>0</v>
      </c>
    </row>
    <row r="23" spans="1:13" ht="19.5" customHeight="1">
      <c r="A23" s="24" t="s">
        <v>60</v>
      </c>
      <c r="B23" s="48">
        <v>11</v>
      </c>
      <c r="C23" s="19" t="s">
        <v>61</v>
      </c>
      <c r="D23" s="29"/>
      <c r="E23" s="29"/>
      <c r="F23" s="29"/>
      <c r="G23" s="30"/>
      <c r="H23" s="135">
        <f>+H18+H21-H22</f>
        <v>-193468572.69</v>
      </c>
      <c r="I23" s="135">
        <f>+I18+I21-I22</f>
        <v>-230566966.25</v>
      </c>
      <c r="J23" s="135">
        <f>+J18+J21-J22</f>
        <v>-230566966.25</v>
      </c>
      <c r="K23" s="135">
        <f>+K18+K21-K22</f>
        <v>-230381987.81</v>
      </c>
      <c r="L23" s="135">
        <f t="shared" si="0"/>
        <v>-884984493</v>
      </c>
    </row>
    <row r="24" spans="1:13" ht="18.75" customHeight="1">
      <c r="A24" s="24" t="s">
        <v>62</v>
      </c>
      <c r="B24" s="48">
        <v>12</v>
      </c>
      <c r="C24" s="19" t="s">
        <v>63</v>
      </c>
      <c r="D24" s="29"/>
      <c r="E24" s="29"/>
      <c r="F24" s="29"/>
      <c r="G24" s="30"/>
      <c r="H24" s="137"/>
      <c r="I24" s="137"/>
      <c r="J24" s="137"/>
      <c r="K24" s="138"/>
      <c r="L24" s="137">
        <f t="shared" si="0"/>
        <v>0</v>
      </c>
    </row>
    <row r="25" spans="1:13">
      <c r="A25" s="24" t="s">
        <v>64</v>
      </c>
      <c r="B25" s="48">
        <v>13</v>
      </c>
      <c r="C25" s="19" t="s">
        <v>65</v>
      </c>
      <c r="D25" s="29"/>
      <c r="E25" s="29"/>
      <c r="F25" s="29"/>
      <c r="G25" s="30"/>
      <c r="H25" s="137">
        <v>0</v>
      </c>
      <c r="I25" s="137">
        <v>0</v>
      </c>
      <c r="J25" s="137">
        <v>0</v>
      </c>
      <c r="K25" s="138">
        <v>0</v>
      </c>
      <c r="L25" s="137">
        <f t="shared" si="0"/>
        <v>0</v>
      </c>
    </row>
    <row r="26" spans="1:13" ht="18.75" customHeight="1">
      <c r="A26" s="24" t="s">
        <v>67</v>
      </c>
      <c r="B26" s="48">
        <v>14</v>
      </c>
      <c r="C26" s="19" t="s">
        <v>68</v>
      </c>
      <c r="D26" s="29"/>
      <c r="E26" s="29"/>
      <c r="F26" s="29"/>
      <c r="G26" s="30"/>
      <c r="H26" s="137">
        <f>+H24-H25</f>
        <v>0</v>
      </c>
      <c r="I26" s="137">
        <f>+I24-I25</f>
        <v>0</v>
      </c>
      <c r="J26" s="137">
        <f>+J24-J25</f>
        <v>0</v>
      </c>
      <c r="K26" s="138">
        <f>+K24-K25</f>
        <v>0</v>
      </c>
      <c r="L26" s="137">
        <f t="shared" si="0"/>
        <v>0</v>
      </c>
    </row>
    <row r="27" spans="1:13" s="36" customFormat="1" ht="24.75" customHeight="1">
      <c r="A27" s="33" t="s">
        <v>69</v>
      </c>
      <c r="B27" s="49">
        <v>15</v>
      </c>
      <c r="C27" s="50" t="s">
        <v>70</v>
      </c>
      <c r="D27" s="34"/>
      <c r="E27" s="34"/>
      <c r="F27" s="34"/>
      <c r="G27" s="35"/>
      <c r="H27" s="141">
        <f>+H23+H26</f>
        <v>-193468572.69</v>
      </c>
      <c r="I27" s="141">
        <f>+I23+I26</f>
        <v>-230566966.25</v>
      </c>
      <c r="J27" s="141">
        <f>+J23+J26</f>
        <v>-230566966.25</v>
      </c>
      <c r="K27" s="141">
        <f>+K23+K26</f>
        <v>-230381987.81</v>
      </c>
      <c r="L27" s="141">
        <f>+L23+L26</f>
        <v>-884984493</v>
      </c>
    </row>
    <row r="28" spans="1:13">
      <c r="A28" s="228"/>
      <c r="B28" s="228"/>
      <c r="H28" s="142">
        <f>507300.35+110716.88</f>
        <v>618017.23</v>
      </c>
      <c r="I28" s="142">
        <f>1051409.42+238840.92-618017.23</f>
        <v>672233.10999999987</v>
      </c>
      <c r="J28" s="142">
        <f>1511041.82+417731.58-I28-H28</f>
        <v>638523.06000000029</v>
      </c>
    </row>
    <row r="29" spans="1:13" ht="17.25" customHeight="1">
      <c r="A29" s="335"/>
      <c r="B29" s="335"/>
      <c r="C29" s="335"/>
      <c r="D29" s="335"/>
      <c r="E29" s="335"/>
      <c r="F29" s="335"/>
      <c r="G29" s="335"/>
      <c r="H29" s="335"/>
      <c r="I29" s="335"/>
      <c r="J29" s="335"/>
      <c r="K29" s="335"/>
      <c r="L29" s="335"/>
    </row>
    <row r="30" spans="1:13" s="39" customFormat="1" ht="17.25" customHeight="1">
      <c r="A30" s="335"/>
      <c r="B30" s="335"/>
      <c r="C30" s="335"/>
      <c r="D30" s="335"/>
      <c r="E30" s="335"/>
      <c r="F30" s="335"/>
      <c r="G30" s="335"/>
      <c r="H30" s="335"/>
      <c r="I30" s="335"/>
      <c r="J30" s="335"/>
      <c r="K30" s="335"/>
      <c r="L30" s="335"/>
    </row>
    <row r="31" spans="1:13" s="39" customFormat="1" ht="9" customHeight="1">
      <c r="A31" s="37"/>
      <c r="B31" s="37"/>
      <c r="C31" s="40"/>
      <c r="D31" s="333"/>
      <c r="E31" s="333"/>
      <c r="F31" s="333"/>
      <c r="G31" s="333"/>
      <c r="H31" s="334"/>
      <c r="I31" s="334"/>
      <c r="J31" s="331"/>
      <c r="K31" s="332"/>
      <c r="L31" s="115"/>
    </row>
    <row r="32" spans="1:13" s="39" customFormat="1" ht="9.75" customHeight="1">
      <c r="A32" s="37"/>
      <c r="B32" s="37"/>
      <c r="C32" s="40"/>
      <c r="D32" s="333"/>
      <c r="E32" s="333"/>
      <c r="F32" s="333"/>
      <c r="G32" s="333"/>
      <c r="H32" s="334"/>
      <c r="I32" s="334"/>
      <c r="J32" s="331"/>
      <c r="K32" s="332"/>
      <c r="L32" s="115"/>
    </row>
  </sheetData>
  <mergeCells count="8">
    <mergeCell ref="A1:K1"/>
    <mergeCell ref="A3:K3"/>
    <mergeCell ref="J31:K31"/>
    <mergeCell ref="J32:K32"/>
    <mergeCell ref="D31:I31"/>
    <mergeCell ref="D32:I32"/>
    <mergeCell ref="A29:L29"/>
    <mergeCell ref="A30:L30"/>
  </mergeCells>
  <phoneticPr fontId="5" type="noConversion"/>
  <printOptions horizontalCentered="1"/>
  <pageMargins left="0.98425196850393704" right="0.39370078740157483" top="1.7716535433070868" bottom="1" header="0" footer="0"/>
  <pageSetup paperSize="9" scale="87" orientation="landscape" horizontalDpi="4294967294" verticalDpi="300" r:id="rId1"/>
  <headerFooter alignWithMargins="0"/>
  <legacyDrawing r:id="rId2"/>
  <oleObjects>
    <oleObject progId="PBrush" shapeId="3073" r:id="rId3"/>
  </oleObjects>
</worksheet>
</file>

<file path=xl/worksheets/sheet10.xml><?xml version="1.0" encoding="utf-8"?>
<worksheet xmlns="http://schemas.openxmlformats.org/spreadsheetml/2006/main" xmlns:r="http://schemas.openxmlformats.org/officeDocument/2006/relationships">
  <dimension ref="B1:R23"/>
  <sheetViews>
    <sheetView topLeftCell="A3" workbookViewId="0">
      <selection activeCell="S32" sqref="S32"/>
    </sheetView>
  </sheetViews>
  <sheetFormatPr baseColWidth="10" defaultRowHeight="12.75"/>
  <cols>
    <col min="1" max="1" width="4.125" style="240" customWidth="1"/>
    <col min="2" max="3" width="11" style="240"/>
    <col min="4" max="4" width="7.125" style="240" bestFit="1" customWidth="1"/>
    <col min="5" max="5" width="6.625" style="240" customWidth="1"/>
    <col min="6" max="6" width="7.25" style="240" customWidth="1"/>
    <col min="7" max="7" width="3.625" style="240" customWidth="1"/>
    <col min="8" max="8" width="4" style="240" customWidth="1"/>
    <col min="9" max="9" width="3.625" style="240" customWidth="1"/>
    <col min="10" max="10" width="3.75" style="240" customWidth="1"/>
    <col min="11" max="11" width="16.25" style="240" customWidth="1"/>
    <col min="12" max="12" width="15.875" style="240" customWidth="1"/>
    <col min="13" max="13" width="6.625" style="240" customWidth="1"/>
    <col min="14" max="14" width="5.125" style="240" customWidth="1"/>
    <col min="15" max="15" width="6" style="240" customWidth="1"/>
    <col min="16" max="16" width="11" style="240"/>
    <col min="17" max="17" width="8.125" style="240" customWidth="1"/>
    <col min="18" max="18" width="11" style="240" customWidth="1"/>
    <col min="19" max="16384" width="11" style="240"/>
  </cols>
  <sheetData>
    <row r="1" spans="2:18" ht="12" customHeight="1" thickBot="1"/>
    <row r="2" spans="2:18" ht="12" customHeight="1" thickBot="1">
      <c r="B2" s="438" t="s">
        <v>173</v>
      </c>
      <c r="C2" s="439"/>
      <c r="D2" s="439"/>
      <c r="E2" s="439"/>
      <c r="F2" s="439"/>
      <c r="G2" s="439"/>
      <c r="H2" s="439"/>
      <c r="I2" s="439"/>
      <c r="J2" s="439"/>
      <c r="K2" s="439"/>
      <c r="L2" s="439"/>
      <c r="M2" s="439"/>
      <c r="N2" s="439"/>
      <c r="O2" s="439"/>
      <c r="P2" s="439"/>
      <c r="Q2" s="439"/>
      <c r="R2" s="440"/>
    </row>
    <row r="3" spans="2:18" ht="12" customHeight="1">
      <c r="B3" s="245" t="s">
        <v>164</v>
      </c>
    </row>
    <row r="4" spans="2:18" ht="12" customHeight="1">
      <c r="B4" s="245" t="s">
        <v>163</v>
      </c>
    </row>
    <row r="5" spans="2:18" ht="12" customHeight="1" thickBot="1">
      <c r="B5" s="245"/>
      <c r="C5" s="245"/>
    </row>
    <row r="6" spans="2:18" ht="12" customHeight="1">
      <c r="B6" s="249" t="s">
        <v>162</v>
      </c>
      <c r="C6" s="250"/>
      <c r="D6" s="250"/>
      <c r="E6" s="250"/>
      <c r="F6" s="250"/>
      <c r="G6" s="250"/>
      <c r="H6" s="250"/>
      <c r="I6" s="250"/>
      <c r="J6" s="250"/>
      <c r="K6" s="250"/>
      <c r="L6" s="250"/>
      <c r="M6" s="250"/>
      <c r="N6" s="250"/>
      <c r="O6" s="250"/>
      <c r="P6" s="251" t="s">
        <v>161</v>
      </c>
      <c r="Q6" s="250"/>
      <c r="R6" s="252"/>
    </row>
    <row r="7" spans="2:18" ht="12" customHeight="1">
      <c r="B7" s="253"/>
      <c r="G7" s="254">
        <v>1</v>
      </c>
      <c r="H7" s="254">
        <v>2</v>
      </c>
      <c r="I7" s="254">
        <v>3</v>
      </c>
      <c r="J7" s="254">
        <v>4</v>
      </c>
      <c r="R7" s="255"/>
    </row>
    <row r="8" spans="2:18" ht="12" customHeight="1" thickBot="1">
      <c r="B8" s="256" t="s">
        <v>167</v>
      </c>
      <c r="C8" s="257"/>
      <c r="D8" s="257"/>
      <c r="E8" s="258" t="s">
        <v>160</v>
      </c>
      <c r="F8" s="257"/>
      <c r="G8" s="260"/>
      <c r="H8" s="259" t="s">
        <v>62</v>
      </c>
      <c r="I8" s="259"/>
      <c r="J8" s="260"/>
      <c r="K8" s="257"/>
      <c r="L8" s="257"/>
      <c r="M8" s="257"/>
      <c r="N8" s="257"/>
      <c r="O8" s="257"/>
      <c r="P8" s="257"/>
      <c r="Q8" s="257"/>
      <c r="R8" s="261"/>
    </row>
    <row r="9" spans="2:18" ht="12" customHeight="1" thickBot="1"/>
    <row r="10" spans="2:18" ht="12" customHeight="1" thickBot="1">
      <c r="B10" s="441" t="s">
        <v>159</v>
      </c>
      <c r="C10" s="442"/>
      <c r="D10" s="443" t="s">
        <v>158</v>
      </c>
      <c r="E10" s="444"/>
      <c r="F10" s="444"/>
      <c r="G10" s="444"/>
      <c r="H10" s="444"/>
      <c r="I10" s="444"/>
      <c r="J10" s="444"/>
      <c r="K10" s="444"/>
      <c r="L10" s="445"/>
    </row>
    <row r="11" spans="2:18" ht="12" customHeight="1">
      <c r="B11" s="443" t="s">
        <v>155</v>
      </c>
      <c r="C11" s="445"/>
      <c r="D11" s="455" t="s">
        <v>154</v>
      </c>
      <c r="E11" s="456"/>
      <c r="F11" s="456"/>
      <c r="G11" s="456"/>
      <c r="H11" s="456"/>
      <c r="I11" s="456"/>
      <c r="J11" s="457"/>
      <c r="K11" s="446" t="s">
        <v>153</v>
      </c>
      <c r="L11" s="446" t="s">
        <v>168</v>
      </c>
    </row>
    <row r="12" spans="2:18" ht="12" customHeight="1" thickBot="1">
      <c r="B12" s="453"/>
      <c r="C12" s="454"/>
      <c r="D12" s="268" t="s">
        <v>152</v>
      </c>
      <c r="E12" s="270" t="s">
        <v>151</v>
      </c>
      <c r="F12" s="270" t="s">
        <v>150</v>
      </c>
      <c r="G12" s="458" t="s">
        <v>149</v>
      </c>
      <c r="H12" s="459"/>
      <c r="I12" s="459"/>
      <c r="J12" s="460"/>
      <c r="K12" s="447"/>
      <c r="L12" s="447"/>
    </row>
    <row r="13" spans="2:18" ht="12" customHeight="1" thickBot="1">
      <c r="B13" s="451" t="s">
        <v>148</v>
      </c>
      <c r="C13" s="452"/>
      <c r="D13" s="244">
        <v>373</v>
      </c>
      <c r="E13" s="243">
        <v>3</v>
      </c>
      <c r="F13" s="243">
        <v>8</v>
      </c>
      <c r="G13" s="448">
        <f>+D13+E13-F13</f>
        <v>368</v>
      </c>
      <c r="H13" s="449"/>
      <c r="I13" s="449"/>
      <c r="J13" s="450"/>
      <c r="K13" s="241">
        <v>142388133.08453712</v>
      </c>
      <c r="L13" s="262">
        <v>279367916.19978714</v>
      </c>
    </row>
    <row r="14" spans="2:18" ht="13.5" thickBot="1">
      <c r="L14" s="267"/>
    </row>
    <row r="15" spans="2:18" ht="15">
      <c r="B15" s="461" t="s">
        <v>159</v>
      </c>
      <c r="C15" s="462"/>
      <c r="D15" s="455" t="s">
        <v>157</v>
      </c>
      <c r="E15" s="456"/>
      <c r="F15" s="456"/>
      <c r="G15" s="456"/>
      <c r="H15" s="456"/>
      <c r="I15" s="456"/>
      <c r="J15" s="456"/>
      <c r="K15" s="456"/>
      <c r="L15" s="463"/>
    </row>
    <row r="16" spans="2:18" ht="15">
      <c r="B16" s="464" t="s">
        <v>155</v>
      </c>
      <c r="C16" s="465"/>
      <c r="D16" s="466" t="s">
        <v>154</v>
      </c>
      <c r="E16" s="467"/>
      <c r="F16" s="467"/>
      <c r="G16" s="467"/>
      <c r="H16" s="467"/>
      <c r="I16" s="467"/>
      <c r="J16" s="468"/>
      <c r="K16" s="469" t="s">
        <v>153</v>
      </c>
      <c r="L16" s="469" t="s">
        <v>168</v>
      </c>
    </row>
    <row r="17" spans="2:17" ht="15.75" thickBot="1">
      <c r="B17" s="453"/>
      <c r="C17" s="454"/>
      <c r="D17" s="268" t="s">
        <v>152</v>
      </c>
      <c r="E17" s="270" t="s">
        <v>151</v>
      </c>
      <c r="F17" s="270" t="s">
        <v>150</v>
      </c>
      <c r="G17" s="458" t="s">
        <v>149</v>
      </c>
      <c r="H17" s="459"/>
      <c r="I17" s="459"/>
      <c r="J17" s="460"/>
      <c r="K17" s="447"/>
      <c r="L17" s="447"/>
    </row>
    <row r="18" spans="2:17" ht="13.5" thickBot="1">
      <c r="B18" s="451" t="s">
        <v>148</v>
      </c>
      <c r="C18" s="452"/>
      <c r="D18" s="244">
        <v>120</v>
      </c>
      <c r="E18" s="243">
        <v>5</v>
      </c>
      <c r="F18" s="243">
        <v>14</v>
      </c>
      <c r="G18" s="448">
        <f>+D18+E18-F18</f>
        <v>111</v>
      </c>
      <c r="H18" s="449"/>
      <c r="I18" s="449"/>
      <c r="J18" s="450"/>
      <c r="K18" s="241">
        <v>42961946.175462984</v>
      </c>
      <c r="L18" s="262">
        <v>90423644.990212977</v>
      </c>
    </row>
    <row r="19" spans="2:17" ht="13.5" thickBot="1"/>
    <row r="20" spans="2:17" ht="15.75" thickBot="1">
      <c r="B20" s="477" t="s">
        <v>159</v>
      </c>
      <c r="C20" s="486"/>
      <c r="D20" s="477" t="s">
        <v>156</v>
      </c>
      <c r="E20" s="478"/>
      <c r="F20" s="478"/>
      <c r="G20" s="478"/>
      <c r="H20" s="478"/>
      <c r="I20" s="478"/>
      <c r="J20" s="478"/>
      <c r="K20" s="478"/>
      <c r="L20" s="478"/>
      <c r="M20" s="478"/>
      <c r="N20" s="478"/>
      <c r="O20" s="478"/>
      <c r="P20" s="478"/>
      <c r="Q20" s="479"/>
    </row>
    <row r="21" spans="2:17" ht="15">
      <c r="B21" s="461" t="s">
        <v>155</v>
      </c>
      <c r="C21" s="462"/>
      <c r="D21" s="461" t="s">
        <v>154</v>
      </c>
      <c r="E21" s="481"/>
      <c r="F21" s="481"/>
      <c r="G21" s="481"/>
      <c r="H21" s="481"/>
      <c r="I21" s="481"/>
      <c r="J21" s="481"/>
      <c r="K21" s="481" t="s">
        <v>169</v>
      </c>
      <c r="L21" s="481" t="s">
        <v>153</v>
      </c>
      <c r="M21" s="481" t="s">
        <v>170</v>
      </c>
      <c r="N21" s="481"/>
      <c r="O21" s="481"/>
      <c r="P21" s="481" t="s">
        <v>168</v>
      </c>
      <c r="Q21" s="483"/>
    </row>
    <row r="22" spans="2:17" ht="15.75" thickBot="1">
      <c r="B22" s="480"/>
      <c r="C22" s="458"/>
      <c r="D22" s="268" t="s">
        <v>152</v>
      </c>
      <c r="E22" s="269" t="s">
        <v>151</v>
      </c>
      <c r="F22" s="269" t="s">
        <v>150</v>
      </c>
      <c r="G22" s="482" t="s">
        <v>149</v>
      </c>
      <c r="H22" s="482"/>
      <c r="I22" s="482"/>
      <c r="J22" s="482"/>
      <c r="K22" s="482"/>
      <c r="L22" s="482"/>
      <c r="M22" s="482"/>
      <c r="N22" s="482"/>
      <c r="O22" s="482"/>
      <c r="P22" s="482"/>
      <c r="Q22" s="484"/>
    </row>
    <row r="23" spans="2:17" ht="13.5" thickBot="1">
      <c r="B23" s="470" t="s">
        <v>148</v>
      </c>
      <c r="C23" s="471"/>
      <c r="D23" s="244">
        <f>+D13+D18</f>
        <v>493</v>
      </c>
      <c r="E23" s="242">
        <f>+E13+E18</f>
        <v>8</v>
      </c>
      <c r="F23" s="242">
        <f>+F13+F18</f>
        <v>22</v>
      </c>
      <c r="G23" s="485">
        <f>+D23+E23-F23</f>
        <v>479</v>
      </c>
      <c r="H23" s="485"/>
      <c r="I23" s="485"/>
      <c r="J23" s="485"/>
      <c r="K23" s="263">
        <v>125661.07</v>
      </c>
      <c r="L23" s="263">
        <f>+K13+K18</f>
        <v>185350079.26000011</v>
      </c>
      <c r="M23" s="472">
        <f>+K23</f>
        <v>125661.07</v>
      </c>
      <c r="N23" s="473"/>
      <c r="O23" s="474"/>
      <c r="P23" s="475">
        <f>+L13+L18</f>
        <v>369791561.19000012</v>
      </c>
      <c r="Q23" s="476"/>
    </row>
  </sheetData>
  <mergeCells count="32">
    <mergeCell ref="P23:Q23"/>
    <mergeCell ref="D20:Q20"/>
    <mergeCell ref="B21:C22"/>
    <mergeCell ref="D21:J21"/>
    <mergeCell ref="K21:K22"/>
    <mergeCell ref="L21:L22"/>
    <mergeCell ref="M21:O22"/>
    <mergeCell ref="P21:Q22"/>
    <mergeCell ref="G22:J22"/>
    <mergeCell ref="G23:J23"/>
    <mergeCell ref="B20:C20"/>
    <mergeCell ref="K16:K17"/>
    <mergeCell ref="L16:L17"/>
    <mergeCell ref="G17:J17"/>
    <mergeCell ref="B23:C23"/>
    <mergeCell ref="M23:O23"/>
    <mergeCell ref="B2:R2"/>
    <mergeCell ref="B10:C10"/>
    <mergeCell ref="D10:L10"/>
    <mergeCell ref="L11:L12"/>
    <mergeCell ref="G18:J18"/>
    <mergeCell ref="B18:C18"/>
    <mergeCell ref="B11:C12"/>
    <mergeCell ref="D11:J11"/>
    <mergeCell ref="K11:K12"/>
    <mergeCell ref="G12:J12"/>
    <mergeCell ref="B13:C13"/>
    <mergeCell ref="G13:J13"/>
    <mergeCell ref="B15:C15"/>
    <mergeCell ref="D15:L15"/>
    <mergeCell ref="B16:C17"/>
    <mergeCell ref="D16:J16"/>
  </mergeCells>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dimension ref="A1:J22"/>
  <sheetViews>
    <sheetView tabSelected="1" workbookViewId="0">
      <selection sqref="A1:XFD1048576"/>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 spans="1:10" ht="12" customHeight="1">
      <c r="A1" s="490" t="s">
        <v>0</v>
      </c>
      <c r="B1" s="491"/>
      <c r="C1" s="491"/>
      <c r="D1" s="491"/>
      <c r="E1" s="491"/>
      <c r="F1" s="491"/>
      <c r="G1" s="491"/>
      <c r="H1" s="491"/>
      <c r="I1" s="491"/>
      <c r="J1" s="492"/>
    </row>
    <row r="2" spans="1:10" ht="12" customHeight="1">
      <c r="A2" s="214"/>
      <c r="B2" s="299"/>
      <c r="G2" s="299"/>
      <c r="J2" s="102"/>
    </row>
    <row r="3" spans="1:10" ht="12" customHeight="1">
      <c r="A3" s="300" t="s">
        <v>178</v>
      </c>
      <c r="B3" s="299"/>
      <c r="C3" s="301" t="s">
        <v>179</v>
      </c>
      <c r="D3" s="301"/>
      <c r="E3" s="301"/>
      <c r="F3" s="301"/>
      <c r="G3" s="302"/>
      <c r="H3" s="302"/>
      <c r="I3" s="302"/>
      <c r="J3" s="102"/>
    </row>
    <row r="4" spans="1:10" ht="12" customHeight="1" thickBot="1">
      <c r="A4" s="303"/>
      <c r="B4" s="304"/>
      <c r="C4" s="305"/>
      <c r="D4" s="305"/>
      <c r="E4" s="305"/>
      <c r="F4" s="305"/>
      <c r="G4" s="306"/>
      <c r="H4" s="306"/>
      <c r="I4" s="306"/>
      <c r="J4" s="237"/>
    </row>
    <row r="5" spans="1:10" ht="12" customHeight="1">
      <c r="A5" s="307" t="s">
        <v>180</v>
      </c>
      <c r="B5" s="308"/>
      <c r="C5" s="309"/>
      <c r="D5" s="310" t="s">
        <v>181</v>
      </c>
      <c r="E5" s="310"/>
      <c r="F5" s="310"/>
      <c r="G5" s="311"/>
      <c r="H5" s="311"/>
      <c r="I5" s="311"/>
      <c r="J5" s="101"/>
    </row>
    <row r="6" spans="1:10" ht="12" customHeight="1">
      <c r="A6" s="312"/>
      <c r="B6" s="2"/>
      <c r="C6" s="2"/>
      <c r="D6" s="2"/>
      <c r="E6" s="2"/>
      <c r="F6" s="2"/>
      <c r="G6" s="2"/>
      <c r="H6" s="299"/>
      <c r="J6" s="313"/>
    </row>
    <row r="7" spans="1:10" ht="12" customHeight="1">
      <c r="A7" s="312" t="s">
        <v>182</v>
      </c>
      <c r="B7" s="2"/>
      <c r="C7" s="2" t="s">
        <v>183</v>
      </c>
      <c r="D7" s="314"/>
      <c r="E7" s="314" t="s">
        <v>62</v>
      </c>
      <c r="F7" s="314" t="s">
        <v>83</v>
      </c>
      <c r="G7" s="314"/>
      <c r="H7" s="299"/>
      <c r="J7" s="313" t="s">
        <v>184</v>
      </c>
    </row>
    <row r="8" spans="1:10" ht="12" customHeight="1" thickBot="1">
      <c r="A8" s="315"/>
      <c r="B8" s="316"/>
      <c r="C8" s="316"/>
      <c r="D8" s="316"/>
      <c r="E8" s="316"/>
      <c r="F8" s="316"/>
      <c r="G8" s="316"/>
      <c r="H8" s="316"/>
      <c r="I8" s="316"/>
      <c r="J8" s="237"/>
    </row>
    <row r="9" spans="1:10" s="299" customFormat="1" ht="12" customHeight="1">
      <c r="A9" s="317" t="s">
        <v>185</v>
      </c>
      <c r="B9" s="318"/>
      <c r="C9" s="318" t="s">
        <v>186</v>
      </c>
      <c r="D9" s="493" t="s">
        <v>151</v>
      </c>
      <c r="E9" s="494"/>
      <c r="F9" s="494"/>
      <c r="G9" s="495"/>
      <c r="H9" s="318" t="s">
        <v>150</v>
      </c>
      <c r="I9" s="318" t="s">
        <v>187</v>
      </c>
      <c r="J9" s="319" t="s">
        <v>188</v>
      </c>
    </row>
    <row r="10" spans="1:10" ht="12" customHeight="1">
      <c r="A10" s="320"/>
      <c r="B10" s="321"/>
      <c r="C10" s="321"/>
      <c r="D10" s="496"/>
      <c r="E10" s="497"/>
      <c r="F10" s="497"/>
      <c r="G10" s="498"/>
      <c r="H10" s="321"/>
      <c r="I10" s="321"/>
      <c r="J10" s="322"/>
    </row>
    <row r="11" spans="1:10" ht="12" customHeight="1">
      <c r="A11" s="320" t="s">
        <v>189</v>
      </c>
      <c r="B11" s="321"/>
      <c r="C11" s="321">
        <v>121</v>
      </c>
      <c r="D11" s="499">
        <v>44</v>
      </c>
      <c r="E11" s="500"/>
      <c r="F11" s="500"/>
      <c r="G11" s="501"/>
      <c r="H11" s="321">
        <v>40</v>
      </c>
      <c r="I11" s="321">
        <v>125</v>
      </c>
      <c r="J11" s="323">
        <v>8309290</v>
      </c>
    </row>
    <row r="12" spans="1:10" ht="12" customHeight="1">
      <c r="A12" s="320"/>
      <c r="B12" s="321"/>
      <c r="C12" s="321"/>
      <c r="D12" s="496"/>
      <c r="E12" s="497"/>
      <c r="F12" s="497"/>
      <c r="G12" s="498"/>
      <c r="H12" s="321"/>
      <c r="I12" s="321"/>
      <c r="J12" s="323"/>
    </row>
    <row r="13" spans="1:10" s="299" customFormat="1" ht="12" customHeight="1" thickBot="1">
      <c r="A13" s="324" t="s">
        <v>190</v>
      </c>
      <c r="B13" s="325"/>
      <c r="C13" s="325">
        <v>121</v>
      </c>
      <c r="D13" s="487">
        <v>44</v>
      </c>
      <c r="E13" s="488"/>
      <c r="F13" s="488"/>
      <c r="G13" s="489"/>
      <c r="H13" s="325">
        <v>40</v>
      </c>
      <c r="I13" s="325">
        <v>125</v>
      </c>
      <c r="J13" s="326">
        <v>8309290</v>
      </c>
    </row>
    <row r="15" spans="1:10" ht="15" customHeight="1">
      <c r="J15" s="110"/>
    </row>
    <row r="16" spans="1:10" ht="15" customHeight="1"/>
    <row r="17" spans="10:10" ht="15.75" customHeight="1">
      <c r="J17" s="110"/>
    </row>
    <row r="20" spans="10:10" ht="15.75" customHeight="1"/>
    <row r="21" spans="10:10" ht="15" customHeight="1"/>
    <row r="22" spans="10:10" ht="15.75" customHeight="1"/>
  </sheetData>
  <mergeCells count="6">
    <mergeCell ref="D13:G13"/>
    <mergeCell ref="A1:J1"/>
    <mergeCell ref="D9:G9"/>
    <mergeCell ref="D10:G10"/>
    <mergeCell ref="D11:G11"/>
    <mergeCell ref="D12:G12"/>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dimension ref="A1:R111"/>
  <sheetViews>
    <sheetView zoomScale="75" zoomScaleNormal="75" workbookViewId="0">
      <selection activeCell="R18" sqref="R18"/>
    </sheetView>
  </sheetViews>
  <sheetFormatPr baseColWidth="10" defaultRowHeight="12.75"/>
  <cols>
    <col min="1" max="1" width="17" style="196" customWidth="1"/>
    <col min="2" max="2" width="11.5" style="197" customWidth="1"/>
    <col min="3" max="4" width="10.75" style="197" customWidth="1"/>
    <col min="5" max="6" width="3.125" style="197" customWidth="1"/>
    <col min="7" max="7" width="2.875" style="197" customWidth="1"/>
    <col min="8" max="8" width="3.125" style="197" customWidth="1"/>
    <col min="9" max="9" width="12.75" style="197" customWidth="1"/>
    <col min="10" max="10" width="12.25" style="197" customWidth="1"/>
    <col min="11" max="13" width="11.125" style="197" customWidth="1"/>
    <col min="14" max="14" width="12" style="197" bestFit="1" customWidth="1"/>
    <col min="15" max="15" width="11.125" style="197" bestFit="1" customWidth="1"/>
    <col min="16" max="16" width="12" style="196" bestFit="1" customWidth="1"/>
    <col min="17" max="16384" width="11" style="196"/>
  </cols>
  <sheetData>
    <row r="1" spans="1:15" ht="15">
      <c r="A1" s="348" t="s">
        <v>0</v>
      </c>
      <c r="B1" s="349"/>
      <c r="C1" s="349"/>
      <c r="D1" s="349"/>
      <c r="E1" s="349"/>
      <c r="F1" s="349"/>
      <c r="G1" s="349"/>
      <c r="H1" s="349"/>
      <c r="I1" s="349"/>
      <c r="J1" s="349"/>
      <c r="K1" s="349"/>
      <c r="L1" s="349"/>
      <c r="M1" s="349"/>
      <c r="N1" s="349"/>
      <c r="O1" s="349"/>
    </row>
    <row r="3" spans="1:15">
      <c r="A3" s="155" t="s">
        <v>1</v>
      </c>
    </row>
    <row r="5" spans="1:15">
      <c r="A5" s="196" t="s">
        <v>136</v>
      </c>
      <c r="L5" s="170" t="s">
        <v>2</v>
      </c>
      <c r="M5" s="156" t="s">
        <v>134</v>
      </c>
    </row>
    <row r="7" spans="1:15">
      <c r="A7" s="196" t="s">
        <v>3</v>
      </c>
      <c r="B7" s="157">
        <v>2020</v>
      </c>
      <c r="D7" s="197" t="s">
        <v>4</v>
      </c>
      <c r="E7" s="158"/>
      <c r="F7" s="158" t="s">
        <v>62</v>
      </c>
      <c r="G7" s="158"/>
      <c r="H7" s="158"/>
    </row>
    <row r="8" spans="1:15" ht="13.5" thickBot="1"/>
    <row r="9" spans="1:15" s="159" customFormat="1" ht="10.5">
      <c r="A9" s="350" t="s">
        <v>5</v>
      </c>
      <c r="B9" s="353" t="s">
        <v>6</v>
      </c>
      <c r="C9" s="340" t="s">
        <v>7</v>
      </c>
      <c r="D9" s="340"/>
      <c r="E9" s="340" t="s">
        <v>8</v>
      </c>
      <c r="F9" s="340"/>
      <c r="G9" s="340"/>
      <c r="H9" s="340"/>
      <c r="I9" s="192" t="s">
        <v>9</v>
      </c>
      <c r="J9" s="353" t="s">
        <v>10</v>
      </c>
      <c r="K9" s="192" t="s">
        <v>11</v>
      </c>
      <c r="L9" s="353" t="s">
        <v>12</v>
      </c>
      <c r="M9" s="192" t="s">
        <v>13</v>
      </c>
      <c r="N9" s="192" t="s">
        <v>14</v>
      </c>
      <c r="O9" s="198" t="s">
        <v>15</v>
      </c>
    </row>
    <row r="10" spans="1:15" s="159" customFormat="1" ht="10.5">
      <c r="A10" s="351"/>
      <c r="B10" s="354"/>
      <c r="C10" s="341" t="s">
        <v>16</v>
      </c>
      <c r="D10" s="341"/>
      <c r="E10" s="341" t="s">
        <v>17</v>
      </c>
      <c r="F10" s="341"/>
      <c r="G10" s="341"/>
      <c r="H10" s="341"/>
      <c r="I10" s="193" t="s">
        <v>18</v>
      </c>
      <c r="J10" s="354"/>
      <c r="K10" s="193" t="s">
        <v>19</v>
      </c>
      <c r="L10" s="354"/>
      <c r="M10" s="193" t="s">
        <v>20</v>
      </c>
      <c r="N10" s="193" t="s">
        <v>21</v>
      </c>
      <c r="O10" s="199" t="s">
        <v>22</v>
      </c>
    </row>
    <row r="11" spans="1:15" s="159" customFormat="1" ht="11.25" thickBot="1">
      <c r="A11" s="352"/>
      <c r="B11" s="355"/>
      <c r="C11" s="200" t="s">
        <v>23</v>
      </c>
      <c r="D11" s="200" t="s">
        <v>24</v>
      </c>
      <c r="E11" s="336" t="s">
        <v>25</v>
      </c>
      <c r="F11" s="336"/>
      <c r="G11" s="336"/>
      <c r="H11" s="336"/>
      <c r="I11" s="201"/>
      <c r="J11" s="355"/>
      <c r="K11" s="201"/>
      <c r="L11" s="355"/>
      <c r="M11" s="201"/>
      <c r="N11" s="201"/>
      <c r="O11" s="202"/>
    </row>
    <row r="12" spans="1:15" s="159" customFormat="1" ht="12.75" customHeight="1">
      <c r="A12" s="160" t="s">
        <v>104</v>
      </c>
      <c r="B12" s="203">
        <v>802838182</v>
      </c>
      <c r="C12" s="203">
        <v>23237.34</v>
      </c>
      <c r="D12" s="204">
        <v>0</v>
      </c>
      <c r="E12" s="337">
        <f>+B12+C12-D12</f>
        <v>802861419.34000003</v>
      </c>
      <c r="F12" s="337"/>
      <c r="G12" s="337"/>
      <c r="H12" s="337"/>
      <c r="I12" s="205">
        <v>369879686.75</v>
      </c>
      <c r="J12" s="205">
        <f>+I12</f>
        <v>369879686.75</v>
      </c>
      <c r="K12" s="205">
        <f>+J12</f>
        <v>369879686.75</v>
      </c>
      <c r="L12" s="203">
        <v>326365200.00999999</v>
      </c>
      <c r="M12" s="203">
        <f t="shared" ref="M12:M18" si="0">+J12-K12</f>
        <v>0</v>
      </c>
      <c r="N12" s="203">
        <f t="shared" ref="N12:N18" si="1">+E12-I12</f>
        <v>432981732.59000003</v>
      </c>
      <c r="O12" s="206">
        <f>+J12-L12</f>
        <v>43514486.74000001</v>
      </c>
    </row>
    <row r="13" spans="1:15" s="159" customFormat="1" ht="10.5">
      <c r="A13" s="160" t="s">
        <v>103</v>
      </c>
      <c r="B13" s="203">
        <v>6575123</v>
      </c>
      <c r="C13" s="203">
        <v>0</v>
      </c>
      <c r="D13" s="204">
        <v>0</v>
      </c>
      <c r="E13" s="337">
        <f t="shared" ref="E13:E19" si="2">+B13+C13-D13</f>
        <v>6575123</v>
      </c>
      <c r="F13" s="337"/>
      <c r="G13" s="337"/>
      <c r="H13" s="337"/>
      <c r="I13" s="205">
        <v>3577930.44</v>
      </c>
      <c r="J13" s="266">
        <f>+I13</f>
        <v>3577930.44</v>
      </c>
      <c r="K13" s="205">
        <f t="shared" ref="K13:K18" si="3">+J13</f>
        <v>3577930.44</v>
      </c>
      <c r="L13" s="203">
        <v>3577930.44</v>
      </c>
      <c r="M13" s="203">
        <f t="shared" si="0"/>
        <v>0</v>
      </c>
      <c r="N13" s="203">
        <f t="shared" si="1"/>
        <v>2997192.56</v>
      </c>
      <c r="O13" s="206">
        <f t="shared" ref="O13:O19" si="4">+J13-L13</f>
        <v>0</v>
      </c>
    </row>
    <row r="14" spans="1:15" s="159" customFormat="1" ht="10.5">
      <c r="A14" s="160" t="s">
        <v>105</v>
      </c>
      <c r="B14" s="203">
        <v>75530123</v>
      </c>
      <c r="C14" s="203">
        <v>0</v>
      </c>
      <c r="D14" s="204">
        <v>3000000</v>
      </c>
      <c r="E14" s="337">
        <f t="shared" si="2"/>
        <v>72530123</v>
      </c>
      <c r="F14" s="337"/>
      <c r="G14" s="337"/>
      <c r="H14" s="337"/>
      <c r="I14" s="205">
        <v>17563843.18</v>
      </c>
      <c r="J14" s="205">
        <v>17497645.219999999</v>
      </c>
      <c r="K14" s="205">
        <f t="shared" si="3"/>
        <v>17497645.219999999</v>
      </c>
      <c r="L14" s="203">
        <v>17497645.219999999</v>
      </c>
      <c r="M14" s="203">
        <f t="shared" si="0"/>
        <v>0</v>
      </c>
      <c r="N14" s="203">
        <f t="shared" si="1"/>
        <v>54966279.82</v>
      </c>
      <c r="O14" s="206">
        <f t="shared" si="4"/>
        <v>0</v>
      </c>
    </row>
    <row r="15" spans="1:15" s="159" customFormat="1" ht="10.5">
      <c r="A15" s="160" t="s">
        <v>106</v>
      </c>
      <c r="B15" s="203">
        <v>0</v>
      </c>
      <c r="C15" s="203">
        <v>3000000</v>
      </c>
      <c r="D15" s="204">
        <v>0</v>
      </c>
      <c r="E15" s="337">
        <f t="shared" si="2"/>
        <v>3000000</v>
      </c>
      <c r="F15" s="337"/>
      <c r="G15" s="337"/>
      <c r="H15" s="337"/>
      <c r="I15" s="205">
        <v>1090999.24</v>
      </c>
      <c r="J15" s="266">
        <f t="shared" ref="J15:J18" si="5">+I15</f>
        <v>1090999.24</v>
      </c>
      <c r="K15" s="205">
        <f t="shared" si="3"/>
        <v>1090999.24</v>
      </c>
      <c r="L15" s="203">
        <v>1090999.24</v>
      </c>
      <c r="M15" s="203">
        <f t="shared" si="0"/>
        <v>0</v>
      </c>
      <c r="N15" s="203">
        <f t="shared" si="1"/>
        <v>1909000.76</v>
      </c>
      <c r="O15" s="206">
        <f t="shared" si="4"/>
        <v>0</v>
      </c>
    </row>
    <row r="16" spans="1:15" s="159" customFormat="1" ht="10.5">
      <c r="A16" s="160" t="s">
        <v>142</v>
      </c>
      <c r="B16" s="203">
        <v>0</v>
      </c>
      <c r="C16" s="203">
        <v>0</v>
      </c>
      <c r="D16" s="204">
        <v>0</v>
      </c>
      <c r="E16" s="337">
        <f t="shared" si="2"/>
        <v>0</v>
      </c>
      <c r="F16" s="337"/>
      <c r="G16" s="337"/>
      <c r="H16" s="337"/>
      <c r="I16" s="205">
        <v>0</v>
      </c>
      <c r="J16" s="205">
        <f t="shared" si="5"/>
        <v>0</v>
      </c>
      <c r="K16" s="205">
        <f t="shared" si="3"/>
        <v>0</v>
      </c>
      <c r="L16" s="203">
        <v>0</v>
      </c>
      <c r="M16" s="203">
        <f t="shared" si="0"/>
        <v>0</v>
      </c>
      <c r="N16" s="203">
        <f t="shared" si="1"/>
        <v>0</v>
      </c>
      <c r="O16" s="206">
        <f t="shared" si="4"/>
        <v>0</v>
      </c>
    </row>
    <row r="17" spans="1:18" s="159" customFormat="1" ht="10.5">
      <c r="A17" s="160" t="s">
        <v>137</v>
      </c>
      <c r="B17" s="203">
        <v>41065</v>
      </c>
      <c r="C17" s="203">
        <v>0</v>
      </c>
      <c r="D17" s="204">
        <v>0</v>
      </c>
      <c r="E17" s="337">
        <f t="shared" si="2"/>
        <v>41065</v>
      </c>
      <c r="F17" s="337"/>
      <c r="G17" s="337"/>
      <c r="H17" s="337"/>
      <c r="I17" s="205">
        <v>0</v>
      </c>
      <c r="J17" s="205">
        <f t="shared" si="5"/>
        <v>0</v>
      </c>
      <c r="K17" s="205">
        <f t="shared" si="3"/>
        <v>0</v>
      </c>
      <c r="L17" s="203">
        <v>0</v>
      </c>
      <c r="M17" s="203">
        <f t="shared" si="0"/>
        <v>0</v>
      </c>
      <c r="N17" s="203">
        <f t="shared" si="1"/>
        <v>41065</v>
      </c>
      <c r="O17" s="206">
        <f t="shared" si="4"/>
        <v>0</v>
      </c>
    </row>
    <row r="18" spans="1:18" s="159" customFormat="1" ht="10.5">
      <c r="A18" s="160" t="s">
        <v>107</v>
      </c>
      <c r="B18" s="203">
        <v>0</v>
      </c>
      <c r="C18" s="203">
        <v>0</v>
      </c>
      <c r="D18" s="204">
        <v>0</v>
      </c>
      <c r="E18" s="337">
        <f t="shared" si="2"/>
        <v>0</v>
      </c>
      <c r="F18" s="337"/>
      <c r="G18" s="337"/>
      <c r="H18" s="337"/>
      <c r="I18" s="205">
        <v>9111884.25</v>
      </c>
      <c r="J18" s="205">
        <f t="shared" si="5"/>
        <v>9111884.25</v>
      </c>
      <c r="K18" s="205">
        <f t="shared" si="3"/>
        <v>9111884.25</v>
      </c>
      <c r="L18" s="203">
        <v>9111884.25</v>
      </c>
      <c r="M18" s="203">
        <f t="shared" si="0"/>
        <v>0</v>
      </c>
      <c r="N18" s="203">
        <f t="shared" si="1"/>
        <v>-9111884.25</v>
      </c>
      <c r="O18" s="206">
        <f t="shared" si="4"/>
        <v>0</v>
      </c>
      <c r="P18" s="170"/>
      <c r="R18" s="170"/>
    </row>
    <row r="19" spans="1:18" s="159" customFormat="1" ht="10.5">
      <c r="A19" s="161"/>
      <c r="B19" s="203"/>
      <c r="C19" s="203">
        <v>0</v>
      </c>
      <c r="D19" s="204">
        <v>0</v>
      </c>
      <c r="E19" s="337">
        <f t="shared" si="2"/>
        <v>0</v>
      </c>
      <c r="F19" s="337"/>
      <c r="G19" s="337"/>
      <c r="H19" s="337"/>
      <c r="I19" s="205"/>
      <c r="J19" s="203"/>
      <c r="K19" s="224"/>
      <c r="L19" s="203"/>
      <c r="M19" s="203"/>
      <c r="N19" s="203"/>
      <c r="O19" s="206">
        <f t="shared" si="4"/>
        <v>0</v>
      </c>
      <c r="P19" s="170"/>
    </row>
    <row r="20" spans="1:18" s="159" customFormat="1" ht="10.5">
      <c r="A20" s="162" t="s">
        <v>26</v>
      </c>
      <c r="B20" s="246">
        <f>SUM(B12:B19)</f>
        <v>884984493</v>
      </c>
      <c r="C20" s="246">
        <f>SUM(C12:C19)</f>
        <v>3023237.34</v>
      </c>
      <c r="D20" s="207">
        <f>SUM(D12:D19)</f>
        <v>3000000</v>
      </c>
      <c r="E20" s="346">
        <f>SUM(E12:E19)</f>
        <v>885007730.34000003</v>
      </c>
      <c r="F20" s="346"/>
      <c r="G20" s="346"/>
      <c r="H20" s="346"/>
      <c r="I20" s="208">
        <f t="shared" ref="I20:O20" si="6">SUM(I12:I19)</f>
        <v>401224343.86000001</v>
      </c>
      <c r="J20" s="246">
        <f t="shared" si="6"/>
        <v>401158145.89999998</v>
      </c>
      <c r="K20" s="246">
        <f t="shared" si="6"/>
        <v>401158145.89999998</v>
      </c>
      <c r="L20" s="246">
        <f t="shared" si="6"/>
        <v>357643659.15999997</v>
      </c>
      <c r="M20" s="246">
        <f t="shared" si="6"/>
        <v>0</v>
      </c>
      <c r="N20" s="246">
        <f t="shared" si="6"/>
        <v>483783386.48000002</v>
      </c>
      <c r="O20" s="209">
        <f t="shared" si="6"/>
        <v>43514486.74000001</v>
      </c>
      <c r="P20" s="163"/>
    </row>
    <row r="21" spans="1:18" s="159" customFormat="1" ht="11.25" thickBot="1">
      <c r="A21" s="164"/>
      <c r="B21" s="210"/>
      <c r="C21" s="210"/>
      <c r="D21" s="211"/>
      <c r="E21" s="347"/>
      <c r="F21" s="347"/>
      <c r="G21" s="347"/>
      <c r="H21" s="347"/>
      <c r="I21" s="212"/>
      <c r="J21" s="210"/>
      <c r="K21" s="210"/>
      <c r="L21" s="210"/>
      <c r="M21" s="210"/>
      <c r="N21" s="210"/>
      <c r="O21" s="213"/>
    </row>
    <row r="22" spans="1:18" s="159" customFormat="1" ht="10.5">
      <c r="A22" s="165"/>
      <c r="B22" s="195"/>
      <c r="C22" s="195"/>
      <c r="D22" s="195"/>
      <c r="E22" s="344"/>
      <c r="F22" s="344"/>
      <c r="G22" s="344"/>
      <c r="H22" s="344"/>
      <c r="I22" s="195"/>
      <c r="J22" s="195"/>
      <c r="K22" s="195"/>
      <c r="L22" s="195"/>
      <c r="M22" s="195"/>
      <c r="N22" s="195"/>
      <c r="O22" s="195"/>
    </row>
    <row r="23" spans="1:18" s="159" customFormat="1" ht="11.25">
      <c r="A23" s="343"/>
      <c r="B23" s="343"/>
      <c r="C23" s="343"/>
      <c r="D23" s="343"/>
      <c r="E23" s="343"/>
      <c r="F23" s="343"/>
      <c r="G23" s="343"/>
      <c r="H23" s="343"/>
      <c r="I23" s="343"/>
      <c r="J23" s="343"/>
      <c r="K23" s="343"/>
      <c r="L23" s="343"/>
      <c r="M23" s="195"/>
      <c r="N23" s="195"/>
      <c r="O23" s="195"/>
    </row>
    <row r="24" spans="1:18" s="168" customFormat="1" ht="21" customHeight="1">
      <c r="A24" s="166"/>
      <c r="B24" s="247"/>
      <c r="C24" s="167"/>
      <c r="D24" s="356"/>
      <c r="E24" s="356"/>
      <c r="F24" s="356"/>
      <c r="G24" s="356"/>
      <c r="H24" s="357"/>
      <c r="I24" s="357"/>
      <c r="J24" s="167"/>
      <c r="K24" s="194"/>
      <c r="L24" s="345"/>
      <c r="M24" s="339"/>
      <c r="N24" s="248"/>
      <c r="O24" s="167"/>
    </row>
    <row r="25" spans="1:18" s="168" customFormat="1" ht="9" customHeight="1">
      <c r="A25" s="166"/>
      <c r="B25" s="191"/>
      <c r="C25" s="167"/>
      <c r="D25" s="338"/>
      <c r="E25" s="338"/>
      <c r="F25" s="338"/>
      <c r="G25" s="338"/>
      <c r="H25" s="342"/>
      <c r="I25" s="342"/>
      <c r="J25" s="167"/>
      <c r="K25" s="194"/>
      <c r="L25" s="338"/>
      <c r="M25" s="339"/>
      <c r="N25" s="167"/>
      <c r="O25" s="167"/>
    </row>
    <row r="26" spans="1:18" s="168" customFormat="1" ht="9.75" customHeight="1">
      <c r="A26" s="166"/>
      <c r="B26" s="191"/>
      <c r="C26" s="167"/>
      <c r="D26" s="338"/>
      <c r="E26" s="338"/>
      <c r="F26" s="338"/>
      <c r="G26" s="338"/>
      <c r="H26" s="342"/>
      <c r="I26" s="342"/>
      <c r="J26" s="167"/>
      <c r="K26" s="194"/>
      <c r="L26" s="338"/>
      <c r="M26" s="339"/>
      <c r="N26" s="167"/>
      <c r="O26" s="167"/>
    </row>
    <row r="27" spans="1:18" s="159" customFormat="1" ht="10.5">
      <c r="A27" s="165"/>
      <c r="B27" s="195"/>
      <c r="C27" s="195"/>
      <c r="D27" s="195"/>
      <c r="E27" s="344"/>
      <c r="F27" s="344"/>
      <c r="G27" s="344"/>
      <c r="H27" s="344"/>
      <c r="I27" s="195"/>
      <c r="J27" s="195"/>
      <c r="K27" s="195"/>
      <c r="L27" s="195"/>
      <c r="M27" s="195"/>
      <c r="N27" s="195"/>
      <c r="O27" s="195"/>
    </row>
    <row r="28" spans="1:18" s="159" customFormat="1" ht="10.5">
      <c r="A28" s="165"/>
      <c r="B28" s="195"/>
      <c r="C28" s="195"/>
      <c r="D28" s="195"/>
      <c r="E28" s="344"/>
      <c r="F28" s="344"/>
      <c r="G28" s="344"/>
      <c r="H28" s="344"/>
      <c r="I28" s="195"/>
      <c r="J28" s="195"/>
      <c r="K28" s="195"/>
      <c r="L28" s="195"/>
      <c r="M28" s="195"/>
      <c r="N28" s="195"/>
      <c r="O28" s="195"/>
    </row>
    <row r="29" spans="1:18" s="159" customFormat="1" ht="10.5">
      <c r="A29" s="165"/>
      <c r="B29" s="195"/>
      <c r="C29" s="195"/>
      <c r="D29" s="195"/>
      <c r="E29" s="344"/>
      <c r="F29" s="344"/>
      <c r="G29" s="344"/>
      <c r="H29" s="344"/>
      <c r="I29" s="195"/>
      <c r="J29" s="195"/>
      <c r="K29" s="195"/>
      <c r="L29" s="195"/>
      <c r="M29" s="195"/>
      <c r="N29" s="195"/>
      <c r="O29" s="195"/>
    </row>
    <row r="30" spans="1:18" s="159" customFormat="1" ht="10.5">
      <c r="A30" s="165"/>
      <c r="B30" s="195"/>
      <c r="C30" s="195"/>
      <c r="D30" s="195"/>
      <c r="E30" s="344"/>
      <c r="F30" s="344"/>
      <c r="G30" s="344"/>
      <c r="H30" s="344"/>
      <c r="I30" s="195"/>
      <c r="J30" s="195"/>
      <c r="K30" s="195"/>
      <c r="L30" s="195"/>
      <c r="M30" s="195"/>
      <c r="N30" s="195"/>
      <c r="O30" s="195"/>
    </row>
    <row r="31" spans="1:18" s="159" customFormat="1" ht="10.5">
      <c r="A31" s="165"/>
      <c r="B31" s="195"/>
      <c r="C31" s="195"/>
      <c r="D31" s="195"/>
      <c r="E31" s="344"/>
      <c r="F31" s="344"/>
      <c r="G31" s="344"/>
      <c r="H31" s="344"/>
      <c r="I31" s="195"/>
      <c r="J31" s="195"/>
      <c r="K31" s="195"/>
      <c r="L31" s="195"/>
      <c r="M31" s="195"/>
      <c r="N31" s="195"/>
      <c r="O31" s="195"/>
    </row>
    <row r="32" spans="1:18" s="159" customFormat="1" ht="10.5">
      <c r="A32" s="165"/>
      <c r="B32" s="195"/>
      <c r="C32" s="195"/>
      <c r="D32" s="195"/>
      <c r="E32" s="344"/>
      <c r="F32" s="344"/>
      <c r="G32" s="344"/>
      <c r="H32" s="344"/>
      <c r="I32" s="195"/>
      <c r="J32" s="195"/>
      <c r="K32" s="195"/>
      <c r="L32" s="195"/>
      <c r="M32" s="195"/>
      <c r="N32" s="195"/>
      <c r="O32" s="195"/>
    </row>
    <row r="33" spans="1:15" s="159" customFormat="1" ht="10.5">
      <c r="A33" s="165"/>
      <c r="B33" s="195"/>
      <c r="C33" s="195"/>
      <c r="D33" s="195"/>
      <c r="E33" s="344"/>
      <c r="F33" s="344"/>
      <c r="G33" s="344"/>
      <c r="H33" s="344"/>
      <c r="I33" s="195"/>
      <c r="J33" s="195"/>
      <c r="K33" s="195"/>
      <c r="L33" s="195"/>
      <c r="M33" s="195"/>
      <c r="N33" s="195"/>
      <c r="O33" s="195"/>
    </row>
    <row r="34" spans="1:15" s="159" customFormat="1" ht="10.5">
      <c r="A34" s="165"/>
      <c r="B34" s="195"/>
      <c r="C34" s="195"/>
      <c r="D34" s="195"/>
      <c r="E34" s="344"/>
      <c r="F34" s="344"/>
      <c r="G34" s="344"/>
      <c r="H34" s="344"/>
      <c r="I34" s="195"/>
      <c r="J34" s="195"/>
      <c r="K34" s="195"/>
      <c r="L34" s="195"/>
      <c r="M34" s="195"/>
      <c r="N34" s="195"/>
      <c r="O34" s="195"/>
    </row>
    <row r="35" spans="1:15" s="159" customFormat="1" ht="10.5">
      <c r="A35" s="169"/>
      <c r="B35" s="195"/>
      <c r="C35" s="195"/>
      <c r="D35" s="195"/>
      <c r="E35" s="344"/>
      <c r="F35" s="344"/>
      <c r="G35" s="344"/>
      <c r="H35" s="344"/>
      <c r="I35" s="195"/>
      <c r="J35" s="195"/>
      <c r="K35" s="195"/>
      <c r="L35" s="195"/>
      <c r="M35" s="195"/>
      <c r="N35" s="195"/>
      <c r="O35" s="195"/>
    </row>
    <row r="36" spans="1:15" s="159" customFormat="1" ht="10.5">
      <c r="A36" s="169"/>
      <c r="B36" s="195"/>
      <c r="C36" s="195"/>
      <c r="D36" s="195"/>
      <c r="E36" s="344"/>
      <c r="F36" s="344"/>
      <c r="G36" s="344"/>
      <c r="H36" s="344"/>
      <c r="I36" s="195"/>
      <c r="J36" s="195"/>
      <c r="K36" s="195"/>
      <c r="L36" s="195"/>
      <c r="M36" s="195"/>
      <c r="N36" s="195"/>
      <c r="O36" s="195"/>
    </row>
    <row r="37" spans="1:15" s="159" customFormat="1" ht="10.5">
      <c r="A37" s="169"/>
      <c r="B37" s="195"/>
      <c r="C37" s="195"/>
      <c r="D37" s="195"/>
      <c r="E37" s="344"/>
      <c r="F37" s="344"/>
      <c r="G37" s="344"/>
      <c r="H37" s="344"/>
      <c r="I37" s="195"/>
      <c r="J37" s="195"/>
      <c r="K37" s="195"/>
      <c r="L37" s="195"/>
      <c r="M37" s="195"/>
      <c r="N37" s="195"/>
      <c r="O37" s="195"/>
    </row>
    <row r="38" spans="1:15" s="159" customFormat="1" ht="10.5">
      <c r="A38" s="169"/>
      <c r="B38" s="195"/>
      <c r="C38" s="195"/>
      <c r="D38" s="195"/>
      <c r="E38" s="195"/>
      <c r="F38" s="195"/>
      <c r="G38" s="195"/>
      <c r="H38" s="195"/>
      <c r="I38" s="195"/>
      <c r="J38" s="195"/>
      <c r="K38" s="195"/>
      <c r="L38" s="195"/>
      <c r="M38" s="195"/>
      <c r="N38" s="195"/>
      <c r="O38" s="195"/>
    </row>
    <row r="39" spans="1:15" s="159" customFormat="1" ht="10.5">
      <c r="A39" s="169"/>
      <c r="B39" s="195"/>
      <c r="C39" s="195"/>
      <c r="D39" s="195"/>
      <c r="E39" s="195"/>
      <c r="F39" s="195"/>
      <c r="G39" s="195"/>
      <c r="H39" s="195"/>
      <c r="I39" s="195"/>
      <c r="J39" s="195"/>
      <c r="K39" s="195"/>
      <c r="L39" s="195"/>
      <c r="M39" s="195"/>
      <c r="N39" s="195"/>
      <c r="O39" s="195"/>
    </row>
    <row r="40" spans="1:15" s="159" customFormat="1" ht="10.5">
      <c r="A40" s="169"/>
      <c r="B40" s="195"/>
      <c r="C40" s="195"/>
      <c r="D40" s="195"/>
      <c r="E40" s="195"/>
      <c r="F40" s="195"/>
      <c r="G40" s="195"/>
      <c r="H40" s="195"/>
      <c r="I40" s="195"/>
      <c r="J40" s="195"/>
      <c r="K40" s="195"/>
      <c r="L40" s="195"/>
      <c r="M40" s="195"/>
      <c r="N40" s="195"/>
      <c r="O40" s="195"/>
    </row>
    <row r="41" spans="1:15" s="159" customFormat="1" ht="10.5">
      <c r="A41" s="169"/>
      <c r="B41" s="195"/>
      <c r="C41" s="195"/>
      <c r="D41" s="195"/>
      <c r="E41" s="195"/>
      <c r="F41" s="195"/>
      <c r="G41" s="195"/>
      <c r="H41" s="195"/>
      <c r="I41" s="195"/>
      <c r="J41" s="195"/>
      <c r="K41" s="195"/>
      <c r="L41" s="195"/>
      <c r="M41" s="195"/>
      <c r="N41" s="195"/>
      <c r="O41" s="195"/>
    </row>
    <row r="42" spans="1:15" s="159" customFormat="1" ht="10.5">
      <c r="A42" s="169"/>
      <c r="B42" s="195"/>
      <c r="C42" s="195"/>
      <c r="D42" s="195"/>
      <c r="E42" s="195"/>
      <c r="F42" s="195"/>
      <c r="G42" s="195"/>
      <c r="H42" s="195"/>
      <c r="I42" s="195"/>
      <c r="J42" s="195"/>
      <c r="K42" s="195"/>
      <c r="L42" s="195"/>
      <c r="M42" s="195"/>
      <c r="N42" s="195"/>
      <c r="O42" s="195"/>
    </row>
    <row r="43" spans="1:15" s="159" customFormat="1" ht="10.5">
      <c r="A43" s="169"/>
      <c r="B43" s="195"/>
      <c r="C43" s="195"/>
      <c r="D43" s="195"/>
      <c r="E43" s="195"/>
      <c r="F43" s="195"/>
      <c r="G43" s="195"/>
      <c r="H43" s="195"/>
      <c r="I43" s="195"/>
      <c r="J43" s="195"/>
      <c r="K43" s="195"/>
      <c r="L43" s="195"/>
      <c r="M43" s="195"/>
      <c r="N43" s="195"/>
      <c r="O43" s="195"/>
    </row>
    <row r="44" spans="1:15" s="159" customFormat="1" ht="10.5">
      <c r="A44" s="169"/>
      <c r="B44" s="195"/>
      <c r="C44" s="195"/>
      <c r="D44" s="195"/>
      <c r="E44" s="195"/>
      <c r="F44" s="195"/>
      <c r="G44" s="195"/>
      <c r="H44" s="195"/>
      <c r="I44" s="195"/>
      <c r="J44" s="195"/>
      <c r="K44" s="195"/>
      <c r="L44" s="195"/>
      <c r="M44" s="195"/>
      <c r="N44" s="195"/>
      <c r="O44" s="195"/>
    </row>
    <row r="45" spans="1:15" s="159" customFormat="1" ht="10.5">
      <c r="A45" s="169"/>
      <c r="B45" s="195"/>
      <c r="C45" s="195"/>
      <c r="D45" s="195"/>
      <c r="E45" s="195"/>
      <c r="F45" s="195"/>
      <c r="G45" s="195"/>
      <c r="H45" s="195"/>
      <c r="I45" s="195"/>
      <c r="J45" s="195"/>
      <c r="K45" s="195"/>
      <c r="L45" s="195"/>
      <c r="M45" s="195"/>
      <c r="N45" s="195"/>
      <c r="O45" s="195"/>
    </row>
    <row r="46" spans="1:15" s="159" customFormat="1" ht="10.5">
      <c r="A46" s="169"/>
      <c r="B46" s="195"/>
      <c r="C46" s="195"/>
      <c r="D46" s="195"/>
      <c r="E46" s="195"/>
      <c r="F46" s="195"/>
      <c r="G46" s="195"/>
      <c r="H46" s="195"/>
      <c r="I46" s="195"/>
      <c r="J46" s="195"/>
      <c r="K46" s="195"/>
      <c r="L46" s="195"/>
      <c r="M46" s="195"/>
      <c r="N46" s="195"/>
      <c r="O46" s="195"/>
    </row>
    <row r="47" spans="1:15" s="159" customFormat="1" ht="10.5">
      <c r="A47" s="169"/>
      <c r="B47" s="195"/>
      <c r="C47" s="195"/>
      <c r="D47" s="195"/>
      <c r="E47" s="195"/>
      <c r="F47" s="195"/>
      <c r="G47" s="195"/>
      <c r="H47" s="195"/>
      <c r="I47" s="195"/>
      <c r="J47" s="195"/>
      <c r="K47" s="195"/>
      <c r="L47" s="195"/>
      <c r="M47" s="195"/>
      <c r="N47" s="195"/>
      <c r="O47" s="195"/>
    </row>
    <row r="48" spans="1:15" s="159" customFormat="1" ht="10.5">
      <c r="A48" s="169"/>
      <c r="B48" s="195"/>
      <c r="C48" s="195"/>
      <c r="D48" s="195"/>
      <c r="E48" s="195"/>
      <c r="F48" s="195"/>
      <c r="G48" s="195"/>
      <c r="H48" s="195"/>
      <c r="I48" s="195"/>
      <c r="J48" s="195"/>
      <c r="K48" s="195"/>
      <c r="L48" s="195"/>
      <c r="M48" s="195"/>
      <c r="N48" s="195"/>
      <c r="O48" s="195"/>
    </row>
    <row r="49" spans="1:15" s="159" customFormat="1" ht="10.5">
      <c r="A49" s="169"/>
      <c r="B49" s="195"/>
      <c r="C49" s="195"/>
      <c r="D49" s="195"/>
      <c r="E49" s="195"/>
      <c r="F49" s="195"/>
      <c r="G49" s="195"/>
      <c r="H49" s="195"/>
      <c r="I49" s="195"/>
      <c r="J49" s="195"/>
      <c r="K49" s="195"/>
      <c r="L49" s="195"/>
      <c r="M49" s="195"/>
      <c r="N49" s="195"/>
      <c r="O49" s="195"/>
    </row>
    <row r="50" spans="1:15" s="159" customFormat="1" ht="10.5">
      <c r="B50" s="195"/>
      <c r="C50" s="195"/>
      <c r="D50" s="195"/>
      <c r="E50" s="195"/>
      <c r="F50" s="195"/>
      <c r="G50" s="195"/>
      <c r="H50" s="195"/>
      <c r="I50" s="195"/>
      <c r="J50" s="195"/>
      <c r="K50" s="195"/>
      <c r="L50" s="195"/>
      <c r="M50" s="195"/>
      <c r="N50" s="195"/>
      <c r="O50" s="195"/>
    </row>
    <row r="51" spans="1:15" s="159" customFormat="1" ht="10.5">
      <c r="B51" s="195"/>
      <c r="C51" s="195"/>
      <c r="D51" s="195"/>
      <c r="E51" s="195"/>
      <c r="F51" s="195"/>
      <c r="G51" s="195"/>
      <c r="H51" s="195"/>
      <c r="I51" s="195"/>
      <c r="J51" s="195"/>
      <c r="K51" s="195"/>
      <c r="L51" s="195"/>
      <c r="M51" s="195"/>
      <c r="N51" s="195"/>
      <c r="O51" s="195"/>
    </row>
    <row r="52" spans="1:15" s="159" customFormat="1" ht="10.5">
      <c r="B52" s="195"/>
      <c r="C52" s="195"/>
      <c r="D52" s="195"/>
      <c r="E52" s="195"/>
      <c r="F52" s="195"/>
      <c r="G52" s="195"/>
      <c r="H52" s="195"/>
      <c r="I52" s="195"/>
      <c r="J52" s="195"/>
      <c r="K52" s="195"/>
      <c r="L52" s="195"/>
      <c r="M52" s="195"/>
      <c r="N52" s="195"/>
      <c r="O52" s="195"/>
    </row>
    <row r="53" spans="1:15" s="159" customFormat="1" ht="10.5">
      <c r="B53" s="195"/>
      <c r="C53" s="195"/>
      <c r="D53" s="195"/>
      <c r="E53" s="195"/>
      <c r="F53" s="195"/>
      <c r="G53" s="195"/>
      <c r="H53" s="195"/>
      <c r="I53" s="195"/>
      <c r="J53" s="195"/>
      <c r="K53" s="195"/>
      <c r="L53" s="195"/>
      <c r="M53" s="195"/>
      <c r="N53" s="195"/>
      <c r="O53" s="195"/>
    </row>
    <row r="54" spans="1:15" s="159" customFormat="1" ht="10.5">
      <c r="B54" s="195"/>
      <c r="C54" s="195"/>
      <c r="D54" s="195"/>
      <c r="E54" s="195"/>
      <c r="F54" s="195"/>
      <c r="G54" s="195"/>
      <c r="H54" s="195"/>
      <c r="I54" s="195"/>
      <c r="J54" s="195"/>
      <c r="K54" s="195"/>
      <c r="L54" s="195"/>
      <c r="M54" s="195"/>
      <c r="N54" s="195"/>
      <c r="O54" s="195"/>
    </row>
    <row r="55" spans="1:15" s="159" customFormat="1" ht="10.5">
      <c r="B55" s="195"/>
      <c r="C55" s="195"/>
      <c r="D55" s="195"/>
      <c r="E55" s="195"/>
      <c r="F55" s="195"/>
      <c r="G55" s="195"/>
      <c r="H55" s="195"/>
      <c r="I55" s="195"/>
      <c r="J55" s="195"/>
      <c r="K55" s="195"/>
      <c r="L55" s="195"/>
      <c r="M55" s="195"/>
      <c r="N55" s="195"/>
      <c r="O55" s="195"/>
    </row>
    <row r="56" spans="1:15" s="159" customFormat="1" ht="10.5">
      <c r="B56" s="195"/>
      <c r="C56" s="195"/>
      <c r="D56" s="195"/>
      <c r="E56" s="195"/>
      <c r="F56" s="195"/>
      <c r="G56" s="195"/>
      <c r="H56" s="195"/>
      <c r="I56" s="195"/>
      <c r="J56" s="195"/>
      <c r="K56" s="195"/>
      <c r="L56" s="195"/>
      <c r="M56" s="195"/>
      <c r="N56" s="195"/>
      <c r="O56" s="195"/>
    </row>
    <row r="57" spans="1:15" s="159" customFormat="1" ht="10.5">
      <c r="B57" s="195"/>
      <c r="C57" s="195"/>
      <c r="D57" s="195"/>
      <c r="E57" s="195"/>
      <c r="F57" s="195"/>
      <c r="G57" s="195"/>
      <c r="H57" s="195"/>
      <c r="I57" s="195"/>
      <c r="J57" s="195"/>
      <c r="K57" s="195"/>
      <c r="L57" s="195"/>
      <c r="M57" s="195"/>
      <c r="N57" s="195"/>
      <c r="O57" s="195"/>
    </row>
    <row r="58" spans="1:15" s="159" customFormat="1" ht="10.5">
      <c r="B58" s="195"/>
      <c r="C58" s="195"/>
      <c r="D58" s="195"/>
      <c r="E58" s="195"/>
      <c r="F58" s="195"/>
      <c r="G58" s="195"/>
      <c r="H58" s="195"/>
      <c r="I58" s="195"/>
      <c r="J58" s="195"/>
      <c r="K58" s="195"/>
      <c r="L58" s="195"/>
      <c r="M58" s="195"/>
      <c r="N58" s="195"/>
      <c r="O58" s="195"/>
    </row>
    <row r="59" spans="1:15" s="159" customFormat="1" ht="10.5">
      <c r="B59" s="170"/>
      <c r="C59" s="170"/>
      <c r="D59" s="170"/>
      <c r="E59" s="170"/>
      <c r="F59" s="170"/>
      <c r="G59" s="170"/>
      <c r="H59" s="170"/>
      <c r="I59" s="170"/>
      <c r="J59" s="170"/>
      <c r="K59" s="170"/>
      <c r="L59" s="170"/>
      <c r="M59" s="170"/>
      <c r="N59" s="170"/>
      <c r="O59" s="170"/>
    </row>
    <row r="60" spans="1:15" s="159" customFormat="1" ht="10.5">
      <c r="B60" s="170"/>
      <c r="C60" s="170"/>
      <c r="D60" s="170"/>
      <c r="E60" s="170"/>
      <c r="F60" s="170"/>
      <c r="G60" s="170"/>
      <c r="H60" s="170"/>
      <c r="I60" s="170"/>
      <c r="J60" s="170"/>
      <c r="K60" s="170"/>
      <c r="L60" s="170"/>
      <c r="M60" s="170"/>
      <c r="N60" s="170"/>
      <c r="O60" s="170"/>
    </row>
    <row r="61" spans="1:15" s="159" customFormat="1" ht="10.5">
      <c r="B61" s="170"/>
      <c r="C61" s="170"/>
      <c r="D61" s="170"/>
      <c r="E61" s="170"/>
      <c r="F61" s="170"/>
      <c r="G61" s="170"/>
      <c r="H61" s="170"/>
      <c r="I61" s="170"/>
      <c r="J61" s="170"/>
      <c r="K61" s="170"/>
      <c r="L61" s="170"/>
      <c r="M61" s="170"/>
      <c r="N61" s="170"/>
      <c r="O61" s="170"/>
    </row>
    <row r="62" spans="1:15" s="159" customFormat="1" ht="10.5">
      <c r="B62" s="170"/>
      <c r="C62" s="170"/>
      <c r="D62" s="170"/>
      <c r="E62" s="170"/>
      <c r="F62" s="170"/>
      <c r="G62" s="170"/>
      <c r="H62" s="170"/>
      <c r="I62" s="170"/>
      <c r="J62" s="170"/>
      <c r="K62" s="170"/>
      <c r="L62" s="170"/>
      <c r="M62" s="170"/>
      <c r="N62" s="170"/>
      <c r="O62" s="170"/>
    </row>
    <row r="63" spans="1:15" s="159" customFormat="1" ht="10.5">
      <c r="B63" s="170"/>
      <c r="C63" s="170"/>
      <c r="D63" s="170"/>
      <c r="E63" s="170"/>
      <c r="F63" s="170"/>
      <c r="G63" s="170"/>
      <c r="H63" s="170"/>
      <c r="I63" s="170"/>
      <c r="J63" s="170"/>
      <c r="K63" s="170"/>
      <c r="L63" s="170"/>
      <c r="M63" s="170"/>
      <c r="N63" s="170"/>
      <c r="O63" s="170"/>
    </row>
    <row r="64" spans="1:15" s="159" customFormat="1" ht="10.5">
      <c r="B64" s="170"/>
      <c r="C64" s="170"/>
      <c r="D64" s="170"/>
      <c r="E64" s="170"/>
      <c r="F64" s="170"/>
      <c r="G64" s="170"/>
      <c r="H64" s="170"/>
      <c r="I64" s="170"/>
      <c r="J64" s="170"/>
      <c r="K64" s="170"/>
      <c r="L64" s="170"/>
      <c r="M64" s="170"/>
      <c r="N64" s="170"/>
      <c r="O64" s="170"/>
    </row>
    <row r="65" spans="2:15" s="159" customFormat="1" ht="10.5">
      <c r="B65" s="170"/>
      <c r="C65" s="170"/>
      <c r="D65" s="170"/>
      <c r="E65" s="170"/>
      <c r="F65" s="170"/>
      <c r="G65" s="170"/>
      <c r="H65" s="170"/>
      <c r="I65" s="170"/>
      <c r="J65" s="170"/>
      <c r="K65" s="170"/>
      <c r="L65" s="170"/>
      <c r="M65" s="170"/>
      <c r="N65" s="170"/>
      <c r="O65" s="170"/>
    </row>
    <row r="66" spans="2:15" s="159" customFormat="1" ht="10.5">
      <c r="B66" s="170"/>
      <c r="C66" s="170"/>
      <c r="D66" s="170"/>
      <c r="E66" s="170"/>
      <c r="F66" s="170"/>
      <c r="G66" s="170"/>
      <c r="H66" s="170"/>
      <c r="I66" s="170"/>
      <c r="J66" s="170"/>
      <c r="K66" s="170"/>
      <c r="L66" s="170"/>
      <c r="M66" s="170"/>
      <c r="N66" s="170"/>
      <c r="O66" s="170"/>
    </row>
    <row r="67" spans="2:15" s="159" customFormat="1" ht="10.5">
      <c r="B67" s="170"/>
      <c r="C67" s="170"/>
      <c r="D67" s="170"/>
      <c r="E67" s="170"/>
      <c r="F67" s="170"/>
      <c r="G67" s="170"/>
      <c r="H67" s="170"/>
      <c r="I67" s="170"/>
      <c r="J67" s="170"/>
      <c r="K67" s="170"/>
      <c r="L67" s="170"/>
      <c r="M67" s="170"/>
      <c r="N67" s="170"/>
      <c r="O67" s="170"/>
    </row>
    <row r="68" spans="2:15" s="159" customFormat="1" ht="10.5">
      <c r="B68" s="170"/>
      <c r="C68" s="170"/>
      <c r="D68" s="170"/>
      <c r="E68" s="170"/>
      <c r="F68" s="170"/>
      <c r="G68" s="170"/>
      <c r="H68" s="170"/>
      <c r="I68" s="170"/>
      <c r="J68" s="170"/>
      <c r="K68" s="170"/>
      <c r="L68" s="170"/>
      <c r="M68" s="170"/>
      <c r="N68" s="170"/>
      <c r="O68" s="170"/>
    </row>
    <row r="69" spans="2:15" s="159" customFormat="1" ht="10.5">
      <c r="B69" s="170"/>
      <c r="C69" s="170"/>
      <c r="D69" s="170"/>
      <c r="E69" s="170"/>
      <c r="F69" s="170"/>
      <c r="G69" s="170"/>
      <c r="H69" s="170"/>
      <c r="I69" s="170"/>
      <c r="J69" s="170"/>
      <c r="K69" s="170"/>
      <c r="L69" s="170"/>
      <c r="M69" s="170"/>
      <c r="N69" s="170"/>
      <c r="O69" s="170"/>
    </row>
    <row r="70" spans="2:15" s="159" customFormat="1" ht="10.5">
      <c r="B70" s="170"/>
      <c r="C70" s="170"/>
      <c r="D70" s="170"/>
      <c r="E70" s="170"/>
      <c r="F70" s="170"/>
      <c r="G70" s="170"/>
      <c r="H70" s="170"/>
      <c r="I70" s="170"/>
      <c r="J70" s="170"/>
      <c r="K70" s="170"/>
      <c r="L70" s="170"/>
      <c r="M70" s="170"/>
      <c r="N70" s="170"/>
      <c r="O70" s="170"/>
    </row>
    <row r="71" spans="2:15" s="159" customFormat="1" ht="10.5">
      <c r="B71" s="170"/>
      <c r="C71" s="170"/>
      <c r="D71" s="170"/>
      <c r="E71" s="170"/>
      <c r="F71" s="170"/>
      <c r="G71" s="170"/>
      <c r="H71" s="170"/>
      <c r="I71" s="170"/>
      <c r="J71" s="170"/>
      <c r="K71" s="170"/>
      <c r="L71" s="170"/>
      <c r="M71" s="170"/>
      <c r="N71" s="170"/>
      <c r="O71" s="170"/>
    </row>
    <row r="72" spans="2:15" s="159" customFormat="1" ht="10.5">
      <c r="B72" s="170"/>
      <c r="C72" s="170"/>
      <c r="D72" s="170"/>
      <c r="E72" s="170"/>
      <c r="F72" s="170"/>
      <c r="G72" s="170"/>
      <c r="H72" s="170"/>
      <c r="I72" s="170"/>
      <c r="J72" s="170"/>
      <c r="K72" s="170"/>
      <c r="L72" s="170"/>
      <c r="M72" s="170"/>
      <c r="N72" s="170"/>
      <c r="O72" s="170"/>
    </row>
    <row r="73" spans="2:15" s="159" customFormat="1" ht="10.5">
      <c r="B73" s="170"/>
      <c r="C73" s="170"/>
      <c r="D73" s="170"/>
      <c r="E73" s="170"/>
      <c r="F73" s="170"/>
      <c r="G73" s="170"/>
      <c r="H73" s="170"/>
      <c r="I73" s="170"/>
      <c r="J73" s="170"/>
      <c r="K73" s="170"/>
      <c r="L73" s="170"/>
      <c r="M73" s="170"/>
      <c r="N73" s="170"/>
      <c r="O73" s="170"/>
    </row>
    <row r="74" spans="2:15" s="159" customFormat="1" ht="10.5">
      <c r="B74" s="170"/>
      <c r="C74" s="170"/>
      <c r="D74" s="170"/>
      <c r="E74" s="170"/>
      <c r="F74" s="170"/>
      <c r="G74" s="170"/>
      <c r="H74" s="170"/>
      <c r="I74" s="170"/>
      <c r="J74" s="170"/>
      <c r="K74" s="170"/>
      <c r="L74" s="170"/>
      <c r="M74" s="170"/>
      <c r="N74" s="170"/>
      <c r="O74" s="170"/>
    </row>
    <row r="75" spans="2:15" s="159" customFormat="1" ht="10.5">
      <c r="B75" s="170"/>
      <c r="C75" s="170"/>
      <c r="D75" s="170"/>
      <c r="E75" s="170"/>
      <c r="F75" s="170"/>
      <c r="G75" s="170"/>
      <c r="H75" s="170"/>
      <c r="I75" s="170"/>
      <c r="J75" s="170"/>
      <c r="K75" s="170"/>
      <c r="L75" s="170"/>
      <c r="M75" s="170"/>
      <c r="N75" s="170"/>
      <c r="O75" s="170"/>
    </row>
    <row r="76" spans="2:15" s="159" customFormat="1" ht="10.5">
      <c r="B76" s="170"/>
      <c r="C76" s="170"/>
      <c r="D76" s="170"/>
      <c r="E76" s="170"/>
      <c r="F76" s="170"/>
      <c r="G76" s="170"/>
      <c r="H76" s="170"/>
      <c r="I76" s="170"/>
      <c r="J76" s="170"/>
      <c r="K76" s="170"/>
      <c r="L76" s="170"/>
      <c r="M76" s="170"/>
      <c r="N76" s="170"/>
      <c r="O76" s="170"/>
    </row>
    <row r="77" spans="2:15" s="159" customFormat="1" ht="10.5">
      <c r="B77" s="170"/>
      <c r="C77" s="170"/>
      <c r="D77" s="170"/>
      <c r="E77" s="170"/>
      <c r="F77" s="170"/>
      <c r="G77" s="170"/>
      <c r="H77" s="170"/>
      <c r="I77" s="170"/>
      <c r="J77" s="170"/>
      <c r="K77" s="170"/>
      <c r="L77" s="170"/>
      <c r="M77" s="170"/>
      <c r="N77" s="170"/>
      <c r="O77" s="170"/>
    </row>
    <row r="78" spans="2:15" s="159" customFormat="1" ht="10.5">
      <c r="B78" s="170"/>
      <c r="C78" s="170"/>
      <c r="D78" s="170"/>
      <c r="E78" s="170"/>
      <c r="F78" s="170"/>
      <c r="G78" s="170"/>
      <c r="H78" s="170"/>
      <c r="I78" s="170"/>
      <c r="J78" s="170"/>
      <c r="K78" s="170"/>
      <c r="L78" s="170"/>
      <c r="M78" s="170"/>
      <c r="N78" s="170"/>
      <c r="O78" s="170"/>
    </row>
    <row r="79" spans="2:15" s="159" customFormat="1" ht="10.5">
      <c r="B79" s="170"/>
      <c r="C79" s="170"/>
      <c r="D79" s="170"/>
      <c r="E79" s="170"/>
      <c r="F79" s="170"/>
      <c r="G79" s="170"/>
      <c r="H79" s="170"/>
      <c r="I79" s="170"/>
      <c r="J79" s="170"/>
      <c r="K79" s="170"/>
      <c r="L79" s="170"/>
      <c r="M79" s="170"/>
      <c r="N79" s="170"/>
      <c r="O79" s="170"/>
    </row>
    <row r="80" spans="2:15" s="159" customFormat="1" ht="10.5">
      <c r="B80" s="170"/>
      <c r="C80" s="170"/>
      <c r="D80" s="170"/>
      <c r="E80" s="170"/>
      <c r="F80" s="170"/>
      <c r="G80" s="170"/>
      <c r="H80" s="170"/>
      <c r="I80" s="170"/>
      <c r="J80" s="170"/>
      <c r="K80" s="170"/>
      <c r="L80" s="170"/>
      <c r="M80" s="170"/>
      <c r="N80" s="170"/>
      <c r="O80" s="170"/>
    </row>
    <row r="81" spans="2:15" s="159" customFormat="1" ht="10.5">
      <c r="B81" s="170"/>
      <c r="C81" s="170"/>
      <c r="D81" s="170"/>
      <c r="E81" s="170"/>
      <c r="F81" s="170"/>
      <c r="G81" s="170"/>
      <c r="H81" s="170"/>
      <c r="I81" s="170"/>
      <c r="J81" s="170"/>
      <c r="K81" s="170"/>
      <c r="L81" s="170"/>
      <c r="M81" s="170"/>
      <c r="N81" s="170"/>
      <c r="O81" s="170"/>
    </row>
    <row r="82" spans="2:15" s="159" customFormat="1" ht="10.5">
      <c r="B82" s="170"/>
      <c r="C82" s="170"/>
      <c r="D82" s="170"/>
      <c r="E82" s="170"/>
      <c r="F82" s="170"/>
      <c r="G82" s="170"/>
      <c r="H82" s="170"/>
      <c r="I82" s="170"/>
      <c r="J82" s="170"/>
      <c r="K82" s="170"/>
      <c r="L82" s="170"/>
      <c r="M82" s="170"/>
      <c r="N82" s="170"/>
      <c r="O82" s="170"/>
    </row>
    <row r="83" spans="2:15" s="159" customFormat="1" ht="10.5">
      <c r="B83" s="170"/>
      <c r="C83" s="170"/>
      <c r="D83" s="170"/>
      <c r="E83" s="170"/>
      <c r="F83" s="170"/>
      <c r="G83" s="170"/>
      <c r="H83" s="170"/>
      <c r="I83" s="170"/>
      <c r="J83" s="170"/>
      <c r="K83" s="170"/>
      <c r="L83" s="170"/>
      <c r="M83" s="170"/>
      <c r="N83" s="170"/>
      <c r="O83" s="170"/>
    </row>
    <row r="84" spans="2:15" s="159" customFormat="1" ht="10.5">
      <c r="B84" s="170"/>
      <c r="C84" s="170"/>
      <c r="D84" s="170"/>
      <c r="E84" s="170"/>
      <c r="F84" s="170"/>
      <c r="G84" s="170"/>
      <c r="H84" s="170"/>
      <c r="I84" s="170"/>
      <c r="J84" s="170"/>
      <c r="K84" s="170"/>
      <c r="L84" s="170"/>
      <c r="M84" s="170"/>
      <c r="N84" s="170"/>
      <c r="O84" s="170"/>
    </row>
    <row r="85" spans="2:15" s="159" customFormat="1" ht="10.5">
      <c r="B85" s="170"/>
      <c r="C85" s="170"/>
      <c r="D85" s="170"/>
      <c r="E85" s="170"/>
      <c r="F85" s="170"/>
      <c r="G85" s="170"/>
      <c r="H85" s="170"/>
      <c r="I85" s="170"/>
      <c r="J85" s="170"/>
      <c r="K85" s="170"/>
      <c r="L85" s="170"/>
      <c r="M85" s="170"/>
      <c r="N85" s="170"/>
      <c r="O85" s="170"/>
    </row>
    <row r="86" spans="2:15" s="159" customFormat="1" ht="10.5">
      <c r="B86" s="170"/>
      <c r="C86" s="170"/>
      <c r="D86" s="170"/>
      <c r="E86" s="170"/>
      <c r="F86" s="170"/>
      <c r="G86" s="170"/>
      <c r="H86" s="170"/>
      <c r="I86" s="170"/>
      <c r="J86" s="170"/>
      <c r="K86" s="170"/>
      <c r="L86" s="170"/>
      <c r="M86" s="170"/>
      <c r="N86" s="170"/>
      <c r="O86" s="170"/>
    </row>
    <row r="87" spans="2:15" s="159" customFormat="1" ht="10.5">
      <c r="B87" s="170"/>
      <c r="C87" s="170"/>
      <c r="D87" s="170"/>
      <c r="E87" s="170"/>
      <c r="F87" s="170"/>
      <c r="G87" s="170"/>
      <c r="H87" s="170"/>
      <c r="I87" s="170"/>
      <c r="J87" s="170"/>
      <c r="K87" s="170"/>
      <c r="L87" s="170"/>
      <c r="M87" s="170"/>
      <c r="N87" s="170"/>
      <c r="O87" s="170"/>
    </row>
    <row r="88" spans="2:15" s="159" customFormat="1" ht="10.5">
      <c r="B88" s="170"/>
      <c r="C88" s="170"/>
      <c r="D88" s="170"/>
      <c r="E88" s="170"/>
      <c r="F88" s="170"/>
      <c r="G88" s="170"/>
      <c r="H88" s="170"/>
      <c r="I88" s="170"/>
      <c r="J88" s="170"/>
      <c r="K88" s="170"/>
      <c r="L88" s="170"/>
      <c r="M88" s="170"/>
      <c r="N88" s="170"/>
      <c r="O88" s="170"/>
    </row>
    <row r="89" spans="2:15" s="159" customFormat="1" ht="10.5">
      <c r="B89" s="170"/>
      <c r="C89" s="170"/>
      <c r="D89" s="170"/>
      <c r="E89" s="170"/>
      <c r="F89" s="170"/>
      <c r="G89" s="170"/>
      <c r="H89" s="170"/>
      <c r="I89" s="170"/>
      <c r="J89" s="170"/>
      <c r="K89" s="170"/>
      <c r="L89" s="170"/>
      <c r="M89" s="170"/>
      <c r="N89" s="170"/>
      <c r="O89" s="170"/>
    </row>
    <row r="90" spans="2:15" s="159" customFormat="1" ht="10.5">
      <c r="B90" s="170"/>
      <c r="C90" s="170"/>
      <c r="D90" s="170"/>
      <c r="E90" s="170"/>
      <c r="F90" s="170"/>
      <c r="G90" s="170"/>
      <c r="H90" s="170"/>
      <c r="I90" s="170"/>
      <c r="J90" s="170"/>
      <c r="K90" s="170"/>
      <c r="L90" s="170"/>
      <c r="M90" s="170"/>
      <c r="N90" s="170"/>
      <c r="O90" s="170"/>
    </row>
    <row r="91" spans="2:15" s="159" customFormat="1" ht="10.5">
      <c r="B91" s="170"/>
      <c r="C91" s="170"/>
      <c r="D91" s="170"/>
      <c r="E91" s="170"/>
      <c r="F91" s="170"/>
      <c r="G91" s="170"/>
      <c r="H91" s="170"/>
      <c r="I91" s="170"/>
      <c r="J91" s="170"/>
      <c r="K91" s="170"/>
      <c r="L91" s="170"/>
      <c r="M91" s="170"/>
      <c r="N91" s="170"/>
      <c r="O91" s="170"/>
    </row>
    <row r="92" spans="2:15" s="159" customFormat="1" ht="10.5">
      <c r="B92" s="170"/>
      <c r="C92" s="170"/>
      <c r="D92" s="170"/>
      <c r="E92" s="170"/>
      <c r="F92" s="170"/>
      <c r="G92" s="170"/>
      <c r="H92" s="170"/>
      <c r="I92" s="170"/>
      <c r="J92" s="170"/>
      <c r="K92" s="170"/>
      <c r="L92" s="170"/>
      <c r="M92" s="170"/>
      <c r="N92" s="170"/>
      <c r="O92" s="170"/>
    </row>
    <row r="93" spans="2:15" s="159" customFormat="1" ht="10.5">
      <c r="B93" s="170"/>
      <c r="C93" s="170"/>
      <c r="D93" s="170"/>
      <c r="E93" s="170"/>
      <c r="F93" s="170"/>
      <c r="G93" s="170"/>
      <c r="H93" s="170"/>
      <c r="I93" s="170"/>
      <c r="J93" s="170"/>
      <c r="K93" s="170"/>
      <c r="L93" s="170"/>
      <c r="M93" s="170"/>
      <c r="N93" s="170"/>
      <c r="O93" s="170"/>
    </row>
    <row r="94" spans="2:15" s="159" customFormat="1" ht="10.5">
      <c r="B94" s="170"/>
      <c r="C94" s="170"/>
      <c r="D94" s="170"/>
      <c r="E94" s="170"/>
      <c r="F94" s="170"/>
      <c r="G94" s="170"/>
      <c r="H94" s="170"/>
      <c r="I94" s="170"/>
      <c r="J94" s="170"/>
      <c r="K94" s="170"/>
      <c r="L94" s="170"/>
      <c r="M94" s="170"/>
      <c r="N94" s="170"/>
      <c r="O94" s="170"/>
    </row>
    <row r="95" spans="2:15" s="159" customFormat="1" ht="10.5">
      <c r="B95" s="170"/>
      <c r="C95" s="170"/>
      <c r="D95" s="170"/>
      <c r="E95" s="170"/>
      <c r="F95" s="170"/>
      <c r="G95" s="170"/>
      <c r="H95" s="170"/>
      <c r="I95" s="170"/>
      <c r="J95" s="170"/>
      <c r="K95" s="170"/>
      <c r="L95" s="170"/>
      <c r="M95" s="170"/>
      <c r="N95" s="170"/>
      <c r="O95" s="170"/>
    </row>
    <row r="96" spans="2:15" s="159" customFormat="1" ht="10.5">
      <c r="B96" s="170"/>
      <c r="C96" s="170"/>
      <c r="D96" s="170"/>
      <c r="E96" s="170"/>
      <c r="F96" s="170"/>
      <c r="G96" s="170"/>
      <c r="H96" s="170"/>
      <c r="I96" s="170"/>
      <c r="J96" s="170"/>
      <c r="K96" s="170"/>
      <c r="L96" s="170"/>
      <c r="M96" s="170"/>
      <c r="N96" s="170"/>
      <c r="O96" s="170"/>
    </row>
    <row r="97" spans="2:15" s="159" customFormat="1" ht="10.5">
      <c r="B97" s="170"/>
      <c r="C97" s="170"/>
      <c r="D97" s="170"/>
      <c r="E97" s="170"/>
      <c r="F97" s="170"/>
      <c r="G97" s="170"/>
      <c r="H97" s="170"/>
      <c r="I97" s="170"/>
      <c r="J97" s="170"/>
      <c r="K97" s="170"/>
      <c r="L97" s="170"/>
      <c r="M97" s="170"/>
      <c r="N97" s="170"/>
      <c r="O97" s="170"/>
    </row>
    <row r="98" spans="2:15" s="159" customFormat="1" ht="10.5">
      <c r="B98" s="170"/>
      <c r="C98" s="170"/>
      <c r="D98" s="170"/>
      <c r="E98" s="170"/>
      <c r="F98" s="170"/>
      <c r="G98" s="170"/>
      <c r="H98" s="170"/>
      <c r="I98" s="170"/>
      <c r="J98" s="170"/>
      <c r="K98" s="170"/>
      <c r="L98" s="170"/>
      <c r="M98" s="170"/>
      <c r="N98" s="170"/>
      <c r="O98" s="170"/>
    </row>
    <row r="99" spans="2:15" s="159" customFormat="1" ht="10.5">
      <c r="B99" s="170"/>
      <c r="C99" s="170"/>
      <c r="D99" s="170"/>
      <c r="E99" s="170"/>
      <c r="F99" s="170"/>
      <c r="G99" s="170"/>
      <c r="H99" s="170"/>
      <c r="I99" s="170"/>
      <c r="J99" s="170"/>
      <c r="K99" s="170"/>
      <c r="L99" s="170"/>
      <c r="M99" s="170"/>
      <c r="N99" s="170"/>
      <c r="O99" s="170"/>
    </row>
    <row r="100" spans="2:15" s="159" customFormat="1" ht="10.5">
      <c r="B100" s="170"/>
      <c r="C100" s="170"/>
      <c r="D100" s="170"/>
      <c r="E100" s="170"/>
      <c r="F100" s="170"/>
      <c r="G100" s="170"/>
      <c r="H100" s="170"/>
      <c r="I100" s="170"/>
      <c r="J100" s="170"/>
      <c r="K100" s="170"/>
      <c r="L100" s="170"/>
      <c r="M100" s="170"/>
      <c r="N100" s="170"/>
      <c r="O100" s="170"/>
    </row>
    <row r="101" spans="2:15" s="159" customFormat="1" ht="10.5">
      <c r="B101" s="170"/>
      <c r="C101" s="170"/>
      <c r="D101" s="170"/>
      <c r="E101" s="170"/>
      <c r="F101" s="170"/>
      <c r="G101" s="170"/>
      <c r="H101" s="170"/>
      <c r="I101" s="170"/>
      <c r="J101" s="170"/>
      <c r="K101" s="170"/>
      <c r="L101" s="170"/>
      <c r="M101" s="170"/>
      <c r="N101" s="170"/>
      <c r="O101" s="170"/>
    </row>
    <row r="102" spans="2:15" s="159" customFormat="1" ht="10.5">
      <c r="B102" s="170"/>
      <c r="C102" s="170"/>
      <c r="D102" s="170"/>
      <c r="E102" s="170"/>
      <c r="F102" s="170"/>
      <c r="G102" s="170"/>
      <c r="H102" s="170"/>
      <c r="I102" s="170"/>
      <c r="J102" s="170"/>
      <c r="K102" s="170"/>
      <c r="L102" s="170"/>
      <c r="M102" s="170"/>
      <c r="N102" s="170"/>
      <c r="O102" s="170"/>
    </row>
    <row r="103" spans="2:15" s="159" customFormat="1" ht="10.5">
      <c r="B103" s="170"/>
      <c r="C103" s="170"/>
      <c r="D103" s="170"/>
      <c r="E103" s="170"/>
      <c r="F103" s="170"/>
      <c r="G103" s="170"/>
      <c r="H103" s="170"/>
      <c r="I103" s="170"/>
      <c r="J103" s="170"/>
      <c r="K103" s="170"/>
      <c r="L103" s="170"/>
      <c r="M103" s="170"/>
      <c r="N103" s="170"/>
      <c r="O103" s="170"/>
    </row>
    <row r="104" spans="2:15" s="159" customFormat="1" ht="10.5">
      <c r="B104" s="170"/>
      <c r="C104" s="170"/>
      <c r="D104" s="170"/>
      <c r="E104" s="170"/>
      <c r="F104" s="170"/>
      <c r="G104" s="170"/>
      <c r="H104" s="170"/>
      <c r="I104" s="170"/>
      <c r="J104" s="170"/>
      <c r="K104" s="170"/>
      <c r="L104" s="170"/>
      <c r="M104" s="170"/>
      <c r="N104" s="170"/>
      <c r="O104" s="170"/>
    </row>
    <row r="105" spans="2:15" s="159" customFormat="1" ht="10.5">
      <c r="B105" s="170"/>
      <c r="C105" s="170"/>
      <c r="D105" s="170"/>
      <c r="E105" s="170"/>
      <c r="F105" s="170"/>
      <c r="G105" s="170"/>
      <c r="H105" s="170"/>
      <c r="I105" s="170"/>
      <c r="J105" s="170"/>
      <c r="K105" s="170"/>
      <c r="L105" s="170"/>
      <c r="M105" s="170"/>
      <c r="N105" s="170"/>
      <c r="O105" s="170"/>
    </row>
    <row r="106" spans="2:15" s="159" customFormat="1" ht="10.5">
      <c r="B106" s="170"/>
      <c r="C106" s="170"/>
      <c r="D106" s="170"/>
      <c r="E106" s="170"/>
      <c r="F106" s="170"/>
      <c r="G106" s="170"/>
      <c r="H106" s="170"/>
      <c r="I106" s="170"/>
      <c r="J106" s="170"/>
      <c r="K106" s="170"/>
      <c r="L106" s="170"/>
      <c r="M106" s="170"/>
      <c r="N106" s="170"/>
      <c r="O106" s="170"/>
    </row>
    <row r="107" spans="2:15" s="159" customFormat="1" ht="10.5">
      <c r="B107" s="170"/>
      <c r="C107" s="170"/>
      <c r="D107" s="170"/>
      <c r="E107" s="170"/>
      <c r="F107" s="170"/>
      <c r="G107" s="170"/>
      <c r="H107" s="170"/>
      <c r="I107" s="170"/>
      <c r="J107" s="170"/>
      <c r="K107" s="170"/>
      <c r="L107" s="170"/>
      <c r="M107" s="170"/>
      <c r="N107" s="170"/>
      <c r="O107" s="170"/>
    </row>
    <row r="108" spans="2:15" s="159" customFormat="1" ht="10.5">
      <c r="B108" s="170"/>
      <c r="C108" s="170"/>
      <c r="D108" s="170"/>
      <c r="E108" s="170"/>
      <c r="F108" s="170"/>
      <c r="G108" s="170"/>
      <c r="H108" s="170"/>
      <c r="I108" s="170"/>
      <c r="J108" s="170"/>
      <c r="K108" s="170"/>
      <c r="L108" s="170"/>
      <c r="M108" s="170"/>
      <c r="N108" s="170"/>
      <c r="O108" s="170"/>
    </row>
    <row r="109" spans="2:15" s="159" customFormat="1" ht="10.5">
      <c r="B109" s="170"/>
      <c r="C109" s="170"/>
      <c r="D109" s="170"/>
      <c r="E109" s="170"/>
      <c r="F109" s="170"/>
      <c r="G109" s="170"/>
      <c r="H109" s="170"/>
      <c r="I109" s="170"/>
      <c r="J109" s="170"/>
      <c r="K109" s="170"/>
      <c r="L109" s="170"/>
      <c r="M109" s="170"/>
      <c r="N109" s="170"/>
      <c r="O109" s="170"/>
    </row>
    <row r="110" spans="2:15" s="159" customFormat="1" ht="10.5">
      <c r="B110" s="170"/>
      <c r="C110" s="170"/>
      <c r="D110" s="170"/>
      <c r="E110" s="170"/>
      <c r="F110" s="170"/>
      <c r="G110" s="170"/>
      <c r="H110" s="170"/>
      <c r="I110" s="170"/>
      <c r="J110" s="170"/>
      <c r="K110" s="170"/>
      <c r="L110" s="170"/>
      <c r="M110" s="170"/>
      <c r="N110" s="170"/>
      <c r="O110" s="170"/>
    </row>
    <row r="111" spans="2:15" s="159" customFormat="1" ht="10.5">
      <c r="B111" s="170"/>
      <c r="C111" s="170"/>
      <c r="D111" s="170"/>
      <c r="E111" s="170"/>
      <c r="F111" s="170"/>
      <c r="G111" s="170"/>
      <c r="H111" s="170"/>
      <c r="I111" s="170"/>
      <c r="J111" s="170"/>
      <c r="K111" s="170"/>
      <c r="L111" s="170"/>
      <c r="M111" s="170"/>
      <c r="N111" s="170"/>
      <c r="O111" s="170"/>
    </row>
  </sheetData>
  <mergeCells count="39">
    <mergeCell ref="E36:H36"/>
    <mergeCell ref="E37:H37"/>
    <mergeCell ref="A1:O1"/>
    <mergeCell ref="A9:A11"/>
    <mergeCell ref="B9:B11"/>
    <mergeCell ref="J9:J11"/>
    <mergeCell ref="L9:L11"/>
    <mergeCell ref="E32:H32"/>
    <mergeCell ref="E33:H33"/>
    <mergeCell ref="D24:I24"/>
    <mergeCell ref="E27:H27"/>
    <mergeCell ref="E16:H16"/>
    <mergeCell ref="E35:H35"/>
    <mergeCell ref="E28:H28"/>
    <mergeCell ref="E29:H29"/>
    <mergeCell ref="E30:H30"/>
    <mergeCell ref="E31:H31"/>
    <mergeCell ref="E34:H34"/>
    <mergeCell ref="E14:H14"/>
    <mergeCell ref="L24:M24"/>
    <mergeCell ref="L25:M25"/>
    <mergeCell ref="E15:H15"/>
    <mergeCell ref="E17:H17"/>
    <mergeCell ref="E19:H19"/>
    <mergeCell ref="E20:H20"/>
    <mergeCell ref="E18:H18"/>
    <mergeCell ref="E21:H21"/>
    <mergeCell ref="E22:H22"/>
    <mergeCell ref="E11:H11"/>
    <mergeCell ref="E12:H12"/>
    <mergeCell ref="L26:M26"/>
    <mergeCell ref="C9:D9"/>
    <mergeCell ref="C10:D10"/>
    <mergeCell ref="E9:H9"/>
    <mergeCell ref="E10:H10"/>
    <mergeCell ref="D25:I25"/>
    <mergeCell ref="D26:I26"/>
    <mergeCell ref="E13:H13"/>
    <mergeCell ref="A23:L23"/>
  </mergeCells>
  <phoneticPr fontId="0" type="noConversion"/>
  <printOptions horizontalCentered="1"/>
  <pageMargins left="0.39370078740157483" right="0.39370078740157483" top="1.7716535433070868" bottom="0.98425196850393704" header="0" footer="0"/>
  <pageSetup paperSize="9" scale="84"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I19" sqref="I19"/>
    </sheetView>
  </sheetViews>
  <sheetFormatPr baseColWidth="10" defaultRowHeight="12.75"/>
  <cols>
    <col min="1" max="1" width="7.5" customWidth="1"/>
    <col min="2" max="2" width="16.625" customWidth="1"/>
    <col min="3" max="3" width="12.5" style="110" customWidth="1"/>
    <col min="4" max="4" width="12" style="110" customWidth="1"/>
    <col min="5" max="5" width="3.125" style="110" customWidth="1"/>
    <col min="6" max="6" width="3" style="110" customWidth="1"/>
    <col min="7" max="7" width="3.125" style="110" customWidth="1"/>
    <col min="8" max="8" width="3.25" style="110" customWidth="1"/>
    <col min="9" max="9" width="14.375" style="110" bestFit="1" customWidth="1"/>
    <col min="10" max="10" width="12.875" style="110" customWidth="1"/>
    <col min="11" max="11" width="12.5" style="110" customWidth="1"/>
  </cols>
  <sheetData>
    <row r="1" spans="1:15" ht="15">
      <c r="A1" s="368" t="s">
        <v>0</v>
      </c>
      <c r="B1" s="369"/>
      <c r="C1" s="369"/>
      <c r="D1" s="369"/>
      <c r="E1" s="369"/>
      <c r="F1" s="369"/>
      <c r="G1" s="369"/>
      <c r="H1" s="369"/>
      <c r="I1" s="369"/>
      <c r="J1" s="369"/>
      <c r="K1" s="369"/>
      <c r="L1" s="369"/>
      <c r="M1" s="1"/>
      <c r="N1" s="1"/>
      <c r="O1" s="1"/>
    </row>
    <row r="3" spans="1:15">
      <c r="A3" s="2" t="s">
        <v>82</v>
      </c>
    </row>
    <row r="5" spans="1:15">
      <c r="A5" t="s">
        <v>135</v>
      </c>
      <c r="K5" s="110" t="s">
        <v>2</v>
      </c>
      <c r="L5" s="45" t="s">
        <v>134</v>
      </c>
    </row>
    <row r="7" spans="1:15">
      <c r="A7" t="s">
        <v>3</v>
      </c>
      <c r="B7" s="3">
        <v>2020</v>
      </c>
      <c r="D7" s="110" t="s">
        <v>4</v>
      </c>
      <c r="E7" s="121"/>
      <c r="F7" s="121" t="s">
        <v>62</v>
      </c>
      <c r="G7" s="121"/>
      <c r="H7" s="121"/>
    </row>
    <row r="8" spans="1:15" ht="13.5" thickBot="1"/>
    <row r="9" spans="1:15" s="8" customFormat="1" ht="10.5">
      <c r="A9" s="8" t="s">
        <v>83</v>
      </c>
      <c r="B9" s="376" t="s">
        <v>5</v>
      </c>
      <c r="C9" s="111" t="s">
        <v>9</v>
      </c>
      <c r="D9" s="111" t="s">
        <v>10</v>
      </c>
      <c r="E9" s="373" t="s">
        <v>84</v>
      </c>
      <c r="F9" s="373"/>
      <c r="G9" s="373"/>
      <c r="H9" s="373"/>
      <c r="I9" s="111" t="s">
        <v>85</v>
      </c>
      <c r="J9" s="111" t="s">
        <v>86</v>
      </c>
      <c r="K9" s="118" t="s">
        <v>87</v>
      </c>
    </row>
    <row r="10" spans="1:15" s="5" customFormat="1" ht="10.5">
      <c r="B10" s="377"/>
      <c r="C10" s="112" t="s">
        <v>88</v>
      </c>
      <c r="D10" s="116" t="s">
        <v>89</v>
      </c>
      <c r="E10" s="374" t="s">
        <v>90</v>
      </c>
      <c r="F10" s="374"/>
      <c r="G10" s="374"/>
      <c r="H10" s="374"/>
      <c r="I10" s="112" t="s">
        <v>80</v>
      </c>
      <c r="J10" s="112" t="s">
        <v>91</v>
      </c>
      <c r="K10" s="119" t="s">
        <v>92</v>
      </c>
    </row>
    <row r="11" spans="1:15" s="5" customFormat="1" ht="11.25" thickBot="1">
      <c r="B11" s="378"/>
      <c r="C11" s="113" t="s">
        <v>89</v>
      </c>
      <c r="D11" s="117"/>
      <c r="E11" s="375" t="s">
        <v>40</v>
      </c>
      <c r="F11" s="375"/>
      <c r="G11" s="375"/>
      <c r="H11" s="375"/>
      <c r="I11" s="113" t="s">
        <v>40</v>
      </c>
      <c r="J11" s="113" t="s">
        <v>89</v>
      </c>
      <c r="K11" s="120" t="s">
        <v>89</v>
      </c>
    </row>
    <row r="12" spans="1:15">
      <c r="B12" s="171"/>
      <c r="C12" s="175"/>
      <c r="D12" s="179"/>
      <c r="E12" s="370"/>
      <c r="F12" s="371"/>
      <c r="G12" s="371"/>
      <c r="H12" s="372"/>
      <c r="I12" s="179"/>
      <c r="J12" s="175"/>
      <c r="K12" s="184"/>
    </row>
    <row r="13" spans="1:15">
      <c r="B13" s="172" t="s">
        <v>104</v>
      </c>
      <c r="C13" s="176">
        <v>185438204.81999999</v>
      </c>
      <c r="D13" s="176">
        <f>+C13</f>
        <v>185438204.81999999</v>
      </c>
      <c r="E13" s="358">
        <f>+D13</f>
        <v>185438204.81999999</v>
      </c>
      <c r="F13" s="359"/>
      <c r="G13" s="359"/>
      <c r="H13" s="360"/>
      <c r="I13" s="180">
        <v>176009885.91</v>
      </c>
      <c r="J13" s="177">
        <f>+D13-E13</f>
        <v>0</v>
      </c>
      <c r="K13" s="185">
        <f t="shared" ref="K13:K18" si="0">+E13-I13</f>
        <v>9428318.9099999964</v>
      </c>
    </row>
    <row r="14" spans="1:15">
      <c r="B14" s="172" t="s">
        <v>103</v>
      </c>
      <c r="C14" s="176">
        <v>1738484.96</v>
      </c>
      <c r="D14" s="176">
        <f t="shared" ref="D14:E18" si="1">+C14</f>
        <v>1738484.96</v>
      </c>
      <c r="E14" s="358">
        <f t="shared" si="1"/>
        <v>1738484.96</v>
      </c>
      <c r="F14" s="359"/>
      <c r="G14" s="359"/>
      <c r="H14" s="360"/>
      <c r="I14" s="180">
        <v>1738484.96</v>
      </c>
      <c r="J14" s="177">
        <f>+D14-E14</f>
        <v>0</v>
      </c>
      <c r="K14" s="185">
        <f t="shared" si="0"/>
        <v>0</v>
      </c>
    </row>
    <row r="15" spans="1:15">
      <c r="B15" s="172" t="s">
        <v>105</v>
      </c>
      <c r="C15" s="176">
        <v>10393839.23</v>
      </c>
      <c r="D15" s="176">
        <v>10494978.390000001</v>
      </c>
      <c r="E15" s="358">
        <f t="shared" ref="E15:E18" si="2">+D15</f>
        <v>10494978.390000001</v>
      </c>
      <c r="F15" s="359"/>
      <c r="G15" s="359"/>
      <c r="H15" s="360"/>
      <c r="I15" s="180">
        <v>10494978.390000001</v>
      </c>
      <c r="J15" s="177">
        <f>+D15-E15</f>
        <v>0</v>
      </c>
      <c r="K15" s="185">
        <f t="shared" si="0"/>
        <v>0</v>
      </c>
    </row>
    <row r="16" spans="1:15">
      <c r="B16" s="172" t="s">
        <v>106</v>
      </c>
      <c r="C16" s="176">
        <v>906020.79</v>
      </c>
      <c r="D16" s="176">
        <f t="shared" si="1"/>
        <v>906020.79</v>
      </c>
      <c r="E16" s="358">
        <f t="shared" si="2"/>
        <v>906020.79</v>
      </c>
      <c r="F16" s="359"/>
      <c r="G16" s="359"/>
      <c r="H16" s="360"/>
      <c r="I16" s="180">
        <v>906020.79</v>
      </c>
      <c r="J16" s="177">
        <f>+D16-E16</f>
        <v>0</v>
      </c>
      <c r="K16" s="185">
        <f t="shared" si="0"/>
        <v>0</v>
      </c>
    </row>
    <row r="17" spans="1:11">
      <c r="B17" s="172" t="s">
        <v>138</v>
      </c>
      <c r="C17" s="177">
        <v>0</v>
      </c>
      <c r="D17" s="176">
        <f t="shared" si="1"/>
        <v>0</v>
      </c>
      <c r="E17" s="358">
        <f t="shared" si="2"/>
        <v>0</v>
      </c>
      <c r="F17" s="359"/>
      <c r="G17" s="359"/>
      <c r="H17" s="360"/>
      <c r="I17" s="180">
        <v>0</v>
      </c>
      <c r="J17" s="177">
        <f>+D17-E17</f>
        <v>0</v>
      </c>
      <c r="K17" s="185">
        <f t="shared" si="0"/>
        <v>0</v>
      </c>
    </row>
    <row r="18" spans="1:11">
      <c r="B18" s="172" t="s">
        <v>108</v>
      </c>
      <c r="C18" s="177">
        <v>0</v>
      </c>
      <c r="D18" s="176">
        <f t="shared" si="1"/>
        <v>0</v>
      </c>
      <c r="E18" s="358">
        <f t="shared" si="2"/>
        <v>0</v>
      </c>
      <c r="F18" s="359"/>
      <c r="G18" s="359"/>
      <c r="H18" s="360"/>
      <c r="I18" s="177">
        <v>0</v>
      </c>
      <c r="J18" s="177">
        <f>D18-E18</f>
        <v>0</v>
      </c>
      <c r="K18" s="185">
        <f t="shared" si="0"/>
        <v>0</v>
      </c>
    </row>
    <row r="19" spans="1:11" ht="13.5" thickBot="1">
      <c r="B19" s="173"/>
      <c r="C19" s="177"/>
      <c r="D19" s="177"/>
      <c r="E19" s="225"/>
      <c r="F19" s="226"/>
      <c r="G19" s="226"/>
      <c r="H19" s="227"/>
      <c r="J19" s="177"/>
      <c r="K19" s="185"/>
    </row>
    <row r="20" spans="1:11">
      <c r="B20" s="187" t="s">
        <v>26</v>
      </c>
      <c r="C20" s="188">
        <f>SUM(C13:C19)</f>
        <v>198476549.79999998</v>
      </c>
      <c r="D20" s="189">
        <f>SUM(D13:D18)</f>
        <v>198577688.96000001</v>
      </c>
      <c r="E20" s="365">
        <f>SUM(E13:E19)</f>
        <v>198577688.96000001</v>
      </c>
      <c r="F20" s="366"/>
      <c r="G20" s="366"/>
      <c r="H20" s="367"/>
      <c r="I20" s="189">
        <f>SUM(I13:I18)</f>
        <v>189149370.04999998</v>
      </c>
      <c r="J20" s="188">
        <f>SUM(J13:J19)</f>
        <v>0</v>
      </c>
      <c r="K20" s="190">
        <f>SUM(K13:K19)</f>
        <v>9428318.9099999964</v>
      </c>
    </row>
    <row r="21" spans="1:11" ht="13.5" thickBot="1">
      <c r="B21" s="174"/>
      <c r="C21" s="178"/>
      <c r="D21" s="181"/>
      <c r="E21" s="182"/>
      <c r="F21" s="151"/>
      <c r="G21" s="151"/>
      <c r="H21" s="183"/>
      <c r="I21" s="181"/>
      <c r="J21" s="178"/>
      <c r="K21" s="186"/>
    </row>
    <row r="22" spans="1:11">
      <c r="C22" s="114">
        <f>+'anexo 2 '!I20-2234851.18-'Anexo 2 Bis'!C20</f>
        <v>200512942.88000003</v>
      </c>
      <c r="D22" s="114">
        <f>+'anexo 2 '!J20-1928773.4-'Anexo 2 Bis'!D20</f>
        <v>200651683.53999999</v>
      </c>
      <c r="E22" s="363">
        <f>+'anexo 2 '!K20-'Anexo 2 Bis'!E20:H20-1928773.4</f>
        <v>200651683.53999996</v>
      </c>
      <c r="F22" s="363"/>
      <c r="G22" s="363"/>
      <c r="H22" s="363"/>
      <c r="I22" s="114">
        <f>+'anexo 2 '!L20-1872802.41-'Anexo 2 Bis'!I20</f>
        <v>166621486.69999996</v>
      </c>
      <c r="J22" s="114"/>
      <c r="K22" s="114">
        <f>+'anexo 2 '!O20-55970.99-'Anexo 2 Bis'!K20</f>
        <v>34030196.840000011</v>
      </c>
    </row>
    <row r="23" spans="1:11">
      <c r="E23" s="364"/>
      <c r="F23" s="364"/>
      <c r="G23" s="364"/>
      <c r="H23" s="364"/>
    </row>
    <row r="24" spans="1:11" s="39" customFormat="1" ht="21" customHeight="1">
      <c r="A24" s="37"/>
      <c r="B24" s="38"/>
      <c r="C24" s="115"/>
      <c r="D24" s="361"/>
      <c r="E24" s="361"/>
      <c r="F24" s="361"/>
      <c r="G24" s="361"/>
      <c r="H24" s="334"/>
      <c r="I24" s="334"/>
      <c r="J24" s="362"/>
      <c r="K24" s="332"/>
    </row>
    <row r="25" spans="1:11" s="39" customFormat="1" ht="9" customHeight="1">
      <c r="A25" s="37"/>
      <c r="B25" s="40"/>
      <c r="C25" s="115"/>
      <c r="D25" s="333"/>
      <c r="E25" s="333"/>
      <c r="F25" s="333"/>
      <c r="G25" s="333"/>
      <c r="H25" s="334"/>
      <c r="I25" s="334"/>
      <c r="J25" s="331"/>
      <c r="K25" s="332"/>
    </row>
    <row r="26" spans="1:11" s="39" customFormat="1" ht="9.75" customHeight="1">
      <c r="A26" s="37"/>
      <c r="B26" s="40"/>
      <c r="C26" s="115"/>
      <c r="D26" s="333"/>
      <c r="E26" s="333"/>
      <c r="F26" s="333"/>
      <c r="G26" s="333"/>
      <c r="H26" s="334"/>
      <c r="I26" s="334"/>
      <c r="J26" s="331"/>
      <c r="K26" s="332"/>
    </row>
    <row r="34" spans="3:3">
      <c r="C34" s="115"/>
    </row>
  </sheetData>
  <mergeCells count="21">
    <mergeCell ref="E16:H16"/>
    <mergeCell ref="E18:H18"/>
    <mergeCell ref="E14:H14"/>
    <mergeCell ref="E15:H15"/>
    <mergeCell ref="A1:L1"/>
    <mergeCell ref="E12:H12"/>
    <mergeCell ref="E13:H13"/>
    <mergeCell ref="E9:H9"/>
    <mergeCell ref="E10:H10"/>
    <mergeCell ref="E11:H11"/>
    <mergeCell ref="B9:B11"/>
    <mergeCell ref="D26:I26"/>
    <mergeCell ref="J26:K26"/>
    <mergeCell ref="E17:H17"/>
    <mergeCell ref="D24:I24"/>
    <mergeCell ref="J24:K24"/>
    <mergeCell ref="D25:I25"/>
    <mergeCell ref="J25:K25"/>
    <mergeCell ref="E22:H22"/>
    <mergeCell ref="E23:H23"/>
    <mergeCell ref="E20:H20"/>
  </mergeCells>
  <phoneticPr fontId="0" type="noConversion"/>
  <printOptions horizontalCentered="1"/>
  <pageMargins left="1.3779527559055118" right="0.75" top="1.7716535433070868" bottom="1" header="0" footer="0"/>
  <pageSetup paperSize="9" scale="87"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dimension ref="A1:O31"/>
  <sheetViews>
    <sheetView topLeftCell="B1" zoomScale="75" workbookViewId="0">
      <selection activeCell="F8" sqref="F8"/>
    </sheetView>
  </sheetViews>
  <sheetFormatPr baseColWidth="10" defaultRowHeight="12.75"/>
  <cols>
    <col min="3" max="3" width="12.25" customWidth="1"/>
    <col min="5" max="8" width="3.125" customWidth="1"/>
    <col min="9" max="9" width="13.5" customWidth="1"/>
    <col min="12" max="12" width="12.125" customWidth="1"/>
  </cols>
  <sheetData>
    <row r="1" spans="1:15" ht="15">
      <c r="A1" s="368" t="s">
        <v>0</v>
      </c>
      <c r="B1" s="369"/>
      <c r="C1" s="369"/>
      <c r="D1" s="369"/>
      <c r="E1" s="369"/>
      <c r="F1" s="369"/>
      <c r="G1" s="369"/>
      <c r="H1" s="369"/>
      <c r="I1" s="369"/>
      <c r="J1" s="369"/>
      <c r="K1" s="369"/>
      <c r="L1" s="369"/>
      <c r="M1" s="1"/>
      <c r="N1" s="1"/>
      <c r="O1" s="1"/>
    </row>
    <row r="3" spans="1:15">
      <c r="A3" s="2" t="s">
        <v>71</v>
      </c>
    </row>
    <row r="4" spans="1:15">
      <c r="B4" s="2" t="s">
        <v>72</v>
      </c>
    </row>
    <row r="5" spans="1:15">
      <c r="A5" t="s">
        <v>139</v>
      </c>
      <c r="K5" t="s">
        <v>2</v>
      </c>
      <c r="L5" s="45" t="s">
        <v>134</v>
      </c>
    </row>
    <row r="7" spans="1:15">
      <c r="A7" t="s">
        <v>3</v>
      </c>
      <c r="B7" s="3">
        <v>2020</v>
      </c>
      <c r="D7" t="s">
        <v>4</v>
      </c>
      <c r="E7" s="47"/>
      <c r="F7" s="47" t="s">
        <v>62</v>
      </c>
      <c r="G7" s="47"/>
      <c r="H7" s="47"/>
    </row>
    <row r="8" spans="1:15" ht="13.5" thickBot="1"/>
    <row r="9" spans="1:15" s="5" customFormat="1" ht="10.5">
      <c r="B9" s="389" t="s">
        <v>5</v>
      </c>
      <c r="C9" s="379" t="s">
        <v>73</v>
      </c>
      <c r="D9" s="379" t="s">
        <v>74</v>
      </c>
      <c r="E9" s="379"/>
      <c r="F9" s="379"/>
      <c r="G9" s="379"/>
      <c r="H9" s="379"/>
      <c r="I9" s="379" t="s">
        <v>75</v>
      </c>
      <c r="J9" s="4" t="s">
        <v>76</v>
      </c>
      <c r="K9" s="379" t="s">
        <v>77</v>
      </c>
      <c r="L9" s="41" t="s">
        <v>78</v>
      </c>
    </row>
    <row r="10" spans="1:15" s="5" customFormat="1" ht="10.5">
      <c r="B10" s="390"/>
      <c r="C10" s="380"/>
      <c r="D10" s="387" t="s">
        <v>16</v>
      </c>
      <c r="E10" s="387"/>
      <c r="F10" s="387"/>
      <c r="G10" s="387"/>
      <c r="H10" s="387"/>
      <c r="I10" s="380"/>
      <c r="J10" s="6" t="s">
        <v>79</v>
      </c>
      <c r="K10" s="380"/>
      <c r="L10" s="42" t="s">
        <v>80</v>
      </c>
    </row>
    <row r="11" spans="1:15" s="5" customFormat="1" ht="10.5">
      <c r="B11" s="390"/>
      <c r="C11" s="380"/>
      <c r="D11" s="380" t="s">
        <v>23</v>
      </c>
      <c r="E11" s="380" t="s">
        <v>24</v>
      </c>
      <c r="F11" s="380"/>
      <c r="G11" s="380"/>
      <c r="H11" s="380"/>
      <c r="I11" s="380"/>
      <c r="J11" s="6" t="s">
        <v>81</v>
      </c>
      <c r="K11" s="380"/>
      <c r="L11" s="42" t="s">
        <v>40</v>
      </c>
    </row>
    <row r="12" spans="1:15" s="5" customFormat="1" ht="11.25" thickBot="1">
      <c r="B12" s="391"/>
      <c r="C12" s="381"/>
      <c r="D12" s="381"/>
      <c r="E12" s="381"/>
      <c r="F12" s="381"/>
      <c r="G12" s="381"/>
      <c r="H12" s="381"/>
      <c r="I12" s="381"/>
      <c r="J12" s="7" t="s">
        <v>40</v>
      </c>
      <c r="K12" s="381"/>
      <c r="L12" s="43"/>
    </row>
    <row r="13" spans="1:15" s="5" customFormat="1" ht="10.5">
      <c r="B13" s="55"/>
      <c r="C13" s="56"/>
      <c r="D13" s="56"/>
      <c r="E13" s="386"/>
      <c r="F13" s="386"/>
      <c r="G13" s="386"/>
      <c r="H13" s="386"/>
      <c r="I13" s="56"/>
      <c r="J13" s="56"/>
      <c r="K13" s="56"/>
      <c r="L13" s="57"/>
    </row>
    <row r="14" spans="1:15" s="5" customFormat="1" ht="10.5">
      <c r="B14" s="58"/>
      <c r="C14" s="59"/>
      <c r="D14" s="59"/>
      <c r="E14" s="382"/>
      <c r="F14" s="382"/>
      <c r="G14" s="382"/>
      <c r="H14" s="382"/>
      <c r="I14" s="59"/>
      <c r="J14" s="59"/>
      <c r="K14" s="59"/>
      <c r="L14" s="60"/>
    </row>
    <row r="15" spans="1:15" s="5" customFormat="1" ht="10.5">
      <c r="B15" s="58"/>
      <c r="C15" s="59"/>
      <c r="D15" s="59"/>
      <c r="E15" s="382"/>
      <c r="F15" s="382"/>
      <c r="G15" s="382"/>
      <c r="H15" s="382"/>
      <c r="I15" s="59"/>
      <c r="J15" s="59"/>
      <c r="K15" s="59"/>
      <c r="L15" s="60"/>
    </row>
    <row r="16" spans="1:15" s="5" customFormat="1" ht="10.5">
      <c r="B16" s="58"/>
      <c r="C16" s="59"/>
      <c r="D16" s="59"/>
      <c r="E16" s="382"/>
      <c r="F16" s="382"/>
      <c r="G16" s="382"/>
      <c r="H16" s="382"/>
      <c r="I16" s="59"/>
      <c r="J16" s="59"/>
      <c r="K16" s="59"/>
      <c r="L16" s="60"/>
    </row>
    <row r="17" spans="1:12" s="5" customFormat="1" ht="10.5">
      <c r="B17" s="58"/>
      <c r="C17" s="59"/>
      <c r="D17" s="59"/>
      <c r="E17" s="382"/>
      <c r="F17" s="382"/>
      <c r="G17" s="382"/>
      <c r="H17" s="382"/>
      <c r="I17" s="59"/>
      <c r="J17" s="59"/>
      <c r="K17" s="59"/>
      <c r="L17" s="60"/>
    </row>
    <row r="18" spans="1:12" s="5" customFormat="1" ht="10.5">
      <c r="B18" s="58"/>
      <c r="C18" s="59"/>
      <c r="D18" s="383" t="s">
        <v>93</v>
      </c>
      <c r="E18" s="384"/>
      <c r="F18" s="384"/>
      <c r="G18" s="384"/>
      <c r="H18" s="384"/>
      <c r="I18" s="385"/>
      <c r="J18" s="59"/>
      <c r="K18" s="59"/>
      <c r="L18" s="60"/>
    </row>
    <row r="19" spans="1:12" s="5" customFormat="1" ht="10.5">
      <c r="B19" s="58"/>
      <c r="C19" s="59"/>
      <c r="D19" s="59"/>
      <c r="E19" s="382"/>
      <c r="F19" s="382"/>
      <c r="G19" s="382"/>
      <c r="H19" s="382"/>
      <c r="I19" s="59"/>
      <c r="J19" s="59"/>
      <c r="K19" s="59"/>
      <c r="L19" s="60"/>
    </row>
    <row r="20" spans="1:12" s="5" customFormat="1" ht="10.5">
      <c r="B20" s="58"/>
      <c r="C20" s="59"/>
      <c r="D20" s="59"/>
      <c r="E20" s="382"/>
      <c r="F20" s="382"/>
      <c r="G20" s="382"/>
      <c r="H20" s="382"/>
      <c r="I20" s="59"/>
      <c r="J20" s="59"/>
      <c r="K20" s="59"/>
      <c r="L20" s="60"/>
    </row>
    <row r="21" spans="1:12" s="5" customFormat="1" ht="10.5">
      <c r="B21" s="58"/>
      <c r="C21" s="59"/>
      <c r="D21" s="59"/>
      <c r="E21" s="382"/>
      <c r="F21" s="382"/>
      <c r="G21" s="382"/>
      <c r="H21" s="382"/>
      <c r="I21" s="59"/>
      <c r="J21" s="59"/>
      <c r="K21" s="59"/>
      <c r="L21" s="60"/>
    </row>
    <row r="22" spans="1:12" s="5" customFormat="1" ht="10.5">
      <c r="B22" s="58"/>
      <c r="C22" s="59"/>
      <c r="D22" s="59"/>
      <c r="E22" s="382"/>
      <c r="F22" s="382"/>
      <c r="G22" s="382"/>
      <c r="H22" s="382"/>
      <c r="I22" s="59"/>
      <c r="J22" s="59"/>
      <c r="K22" s="59"/>
      <c r="L22" s="60"/>
    </row>
    <row r="23" spans="1:12" s="5" customFormat="1" ht="10.5">
      <c r="B23" s="58"/>
      <c r="C23" s="59"/>
      <c r="D23" s="59"/>
      <c r="E23" s="382"/>
      <c r="F23" s="382"/>
      <c r="G23" s="382"/>
      <c r="H23" s="382"/>
      <c r="I23" s="59"/>
      <c r="J23" s="59"/>
      <c r="K23" s="59"/>
      <c r="L23" s="60"/>
    </row>
    <row r="24" spans="1:12" s="5" customFormat="1" ht="10.5">
      <c r="B24" s="58"/>
      <c r="C24" s="59"/>
      <c r="D24" s="59"/>
      <c r="E24" s="382"/>
      <c r="F24" s="382"/>
      <c r="G24" s="382"/>
      <c r="H24" s="382"/>
      <c r="I24" s="59"/>
      <c r="J24" s="59"/>
      <c r="K24" s="59"/>
      <c r="L24" s="60"/>
    </row>
    <row r="25" spans="1:12" s="5" customFormat="1" ht="10.5">
      <c r="B25" s="58"/>
      <c r="C25" s="59"/>
      <c r="D25" s="59"/>
      <c r="E25" s="382"/>
      <c r="F25" s="382"/>
      <c r="G25" s="382"/>
      <c r="H25" s="382"/>
      <c r="I25" s="59"/>
      <c r="J25" s="59"/>
      <c r="K25" s="59"/>
      <c r="L25" s="60"/>
    </row>
    <row r="26" spans="1:12" s="5" customFormat="1" ht="10.5">
      <c r="B26" s="61"/>
      <c r="C26" s="62"/>
      <c r="D26" s="62"/>
      <c r="E26" s="388"/>
      <c r="F26" s="388"/>
      <c r="G26" s="388"/>
      <c r="H26" s="388"/>
      <c r="I26" s="62"/>
      <c r="J26" s="62"/>
      <c r="K26" s="62"/>
      <c r="L26" s="63">
        <v>0</v>
      </c>
    </row>
    <row r="27" spans="1:12" s="5" customFormat="1" ht="11.25" thickBot="1">
      <c r="B27" s="64"/>
      <c r="C27" s="44"/>
      <c r="D27" s="44"/>
      <c r="E27" s="44"/>
      <c r="F27" s="44"/>
      <c r="G27" s="44"/>
      <c r="H27" s="44"/>
      <c r="I27" s="44"/>
      <c r="J27" s="44"/>
      <c r="K27" s="44"/>
      <c r="L27" s="65"/>
    </row>
    <row r="28" spans="1:12" s="5" customFormat="1" ht="10.5"/>
    <row r="29" spans="1:12" s="39" customFormat="1" ht="21" customHeight="1">
      <c r="A29" s="37"/>
      <c r="B29" s="38"/>
      <c r="D29" s="361"/>
      <c r="E29" s="361"/>
      <c r="F29" s="361"/>
      <c r="G29" s="361"/>
      <c r="H29" s="334"/>
      <c r="I29" s="334"/>
      <c r="J29" s="361"/>
      <c r="K29" s="334"/>
    </row>
    <row r="30" spans="1:12" s="39" customFormat="1" ht="9" customHeight="1">
      <c r="A30" s="37"/>
      <c r="B30" s="40"/>
      <c r="D30" s="333"/>
      <c r="E30" s="333"/>
      <c r="F30" s="333"/>
      <c r="G30" s="333"/>
      <c r="H30" s="334"/>
      <c r="I30" s="334"/>
      <c r="J30" s="333"/>
      <c r="K30" s="334"/>
    </row>
    <row r="31" spans="1:12" s="39" customFormat="1" ht="9.75" customHeight="1">
      <c r="A31" s="37"/>
      <c r="B31" s="40"/>
      <c r="D31" s="333"/>
      <c r="E31" s="333"/>
      <c r="F31" s="333"/>
      <c r="G31" s="333"/>
      <c r="H31" s="334"/>
      <c r="I31" s="334"/>
      <c r="J31" s="333"/>
      <c r="K31" s="334"/>
    </row>
  </sheetData>
  <mergeCells count="29">
    <mergeCell ref="A1:L1"/>
    <mergeCell ref="D29:I29"/>
    <mergeCell ref="J29:K29"/>
    <mergeCell ref="E13:H13"/>
    <mergeCell ref="E14:H14"/>
    <mergeCell ref="E15:H15"/>
    <mergeCell ref="D9:H9"/>
    <mergeCell ref="D10:H10"/>
    <mergeCell ref="E23:H23"/>
    <mergeCell ref="E16:H16"/>
    <mergeCell ref="E25:H25"/>
    <mergeCell ref="E26:H26"/>
    <mergeCell ref="B9:B12"/>
    <mergeCell ref="C9:C12"/>
    <mergeCell ref="D11:D12"/>
    <mergeCell ref="E11:H12"/>
    <mergeCell ref="D30:I30"/>
    <mergeCell ref="J30:K30"/>
    <mergeCell ref="D31:I31"/>
    <mergeCell ref="J31:K31"/>
    <mergeCell ref="I9:I12"/>
    <mergeCell ref="K9:K12"/>
    <mergeCell ref="E17:H17"/>
    <mergeCell ref="E19:H19"/>
    <mergeCell ref="D18:I18"/>
    <mergeCell ref="E24:H24"/>
    <mergeCell ref="E20:H20"/>
    <mergeCell ref="E21:H21"/>
    <mergeCell ref="E22:H22"/>
  </mergeCells>
  <phoneticPr fontId="0" type="noConversion"/>
  <printOptions horizontalCentered="1"/>
  <pageMargins left="1.1811023622047245" right="0.75" top="1.7716535433070868" bottom="1" header="0" footer="0"/>
  <pageSetup paperSize="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dimension ref="A1:P32"/>
  <sheetViews>
    <sheetView zoomScale="75" workbookViewId="0">
      <selection activeCell="E7" sqref="E7"/>
    </sheetView>
  </sheetViews>
  <sheetFormatPr baseColWidth="10" defaultColWidth="10" defaultRowHeight="12.75"/>
  <cols>
    <col min="1" max="1" width="9.25" style="15" customWidth="1"/>
    <col min="2" max="2" width="5.875" style="15" customWidth="1"/>
    <col min="3" max="3" width="26" style="16" customWidth="1"/>
    <col min="4" max="4" width="3.5" style="16" customWidth="1"/>
    <col min="5" max="5" width="2.625" style="16" customWidth="1"/>
    <col min="6" max="6" width="3.125" style="16" customWidth="1"/>
    <col min="7" max="7" width="3.375" style="16" customWidth="1"/>
    <col min="8" max="8" width="13.375" style="16" customWidth="1"/>
    <col min="9" max="9" width="13.75" style="16" customWidth="1"/>
    <col min="10" max="10" width="16.875" style="16" customWidth="1"/>
    <col min="11" max="11" width="9" style="16" customWidth="1"/>
    <col min="12" max="16384" width="10" style="16"/>
  </cols>
  <sheetData>
    <row r="1" spans="1:16" ht="15">
      <c r="A1" s="327" t="s">
        <v>0</v>
      </c>
      <c r="B1" s="327"/>
      <c r="C1" s="328"/>
      <c r="D1" s="328"/>
      <c r="E1" s="328"/>
      <c r="F1" s="328"/>
      <c r="G1" s="328"/>
      <c r="H1" s="328"/>
      <c r="I1" s="328"/>
      <c r="J1" s="328"/>
      <c r="K1" s="328"/>
      <c r="L1" s="15"/>
      <c r="M1" s="15"/>
      <c r="N1" s="15"/>
      <c r="O1" s="15"/>
      <c r="P1" s="15"/>
    </row>
    <row r="2" spans="1:16" s="17" customFormat="1">
      <c r="A2" s="16"/>
      <c r="B2" s="16"/>
      <c r="C2" s="16"/>
      <c r="D2" s="16"/>
      <c r="E2" s="16"/>
      <c r="F2" s="16"/>
      <c r="G2" s="16"/>
      <c r="H2" s="16"/>
      <c r="I2" s="16"/>
      <c r="J2" s="16"/>
      <c r="K2" s="16"/>
      <c r="L2" s="16"/>
      <c r="M2" s="16"/>
      <c r="N2" s="16"/>
      <c r="O2" s="16"/>
      <c r="P2" s="16"/>
    </row>
    <row r="3" spans="1:16" s="17" customFormat="1">
      <c r="A3" s="329" t="s">
        <v>28</v>
      </c>
      <c r="B3" s="329"/>
      <c r="C3" s="330"/>
      <c r="D3" s="330"/>
      <c r="E3" s="330"/>
      <c r="F3" s="330"/>
      <c r="G3" s="330"/>
      <c r="H3" s="330"/>
      <c r="I3" s="330"/>
      <c r="J3" s="330"/>
      <c r="K3" s="330"/>
      <c r="L3" s="16"/>
      <c r="M3" s="16"/>
      <c r="N3" s="16"/>
      <c r="O3" s="16"/>
      <c r="P3" s="16"/>
    </row>
    <row r="4" spans="1:16">
      <c r="A4" s="16"/>
      <c r="B4" s="16"/>
      <c r="C4" s="18"/>
    </row>
    <row r="5" spans="1:16">
      <c r="A5" s="46" t="s">
        <v>133</v>
      </c>
      <c r="B5" s="19"/>
      <c r="C5" s="20"/>
      <c r="D5" s="20"/>
      <c r="E5" s="20"/>
      <c r="F5" s="20"/>
      <c r="G5" s="20"/>
      <c r="H5" s="20"/>
      <c r="I5" s="9"/>
      <c r="J5" s="9" t="s">
        <v>29</v>
      </c>
      <c r="K5" s="10" t="s">
        <v>134</v>
      </c>
    </row>
    <row r="6" spans="1:16">
      <c r="A6" s="19" t="s">
        <v>30</v>
      </c>
      <c r="B6" s="11">
        <v>2020</v>
      </c>
      <c r="C6" s="12" t="s">
        <v>31</v>
      </c>
      <c r="D6" s="13"/>
      <c r="E6" s="13" t="s">
        <v>62</v>
      </c>
      <c r="F6" s="13"/>
      <c r="G6" s="13"/>
      <c r="H6" s="9"/>
      <c r="I6" s="9"/>
      <c r="J6" s="9"/>
      <c r="K6" s="9"/>
    </row>
    <row r="7" spans="1:16">
      <c r="A7" s="19"/>
      <c r="B7" s="19"/>
      <c r="C7" s="12"/>
      <c r="D7" s="9"/>
      <c r="E7" s="9"/>
      <c r="F7" s="9"/>
      <c r="G7" s="9"/>
      <c r="H7" s="9"/>
      <c r="I7" s="9"/>
      <c r="J7" s="9"/>
      <c r="K7" s="9"/>
    </row>
    <row r="8" spans="1:16">
      <c r="A8" s="14"/>
      <c r="B8" s="14"/>
    </row>
    <row r="9" spans="1:16" ht="13.5" customHeight="1">
      <c r="A9" s="66"/>
      <c r="B9" s="67"/>
      <c r="C9" s="68"/>
      <c r="D9" s="67"/>
      <c r="E9" s="67"/>
      <c r="F9" s="67"/>
      <c r="G9" s="67"/>
      <c r="H9" s="69" t="s">
        <v>32</v>
      </c>
      <c r="I9" s="67" t="s">
        <v>33</v>
      </c>
      <c r="J9" s="70" t="s">
        <v>34</v>
      </c>
      <c r="K9" s="70"/>
    </row>
    <row r="10" spans="1:16">
      <c r="A10" s="71"/>
      <c r="B10" s="72"/>
      <c r="C10" s="73" t="s">
        <v>35</v>
      </c>
      <c r="D10" s="73"/>
      <c r="E10" s="73"/>
      <c r="F10" s="73"/>
      <c r="G10" s="73"/>
      <c r="H10" s="74" t="s">
        <v>36</v>
      </c>
      <c r="I10" s="72" t="s">
        <v>37</v>
      </c>
      <c r="J10" s="74" t="s">
        <v>38</v>
      </c>
      <c r="K10" s="74" t="s">
        <v>39</v>
      </c>
    </row>
    <row r="11" spans="1:16">
      <c r="A11" s="75"/>
      <c r="B11" s="76"/>
      <c r="C11" s="77"/>
      <c r="D11" s="77"/>
      <c r="E11" s="77"/>
      <c r="F11" s="77"/>
      <c r="G11" s="77"/>
      <c r="H11" s="78" t="s">
        <v>40</v>
      </c>
      <c r="I11" s="76" t="s">
        <v>4</v>
      </c>
      <c r="J11" s="79" t="s">
        <v>41</v>
      </c>
      <c r="K11" s="79"/>
    </row>
    <row r="12" spans="1:16">
      <c r="A12" s="71"/>
      <c r="B12" s="72"/>
      <c r="C12" s="80"/>
      <c r="D12" s="80"/>
      <c r="E12" s="80"/>
      <c r="F12" s="80"/>
      <c r="G12" s="80"/>
      <c r="H12" s="81"/>
      <c r="I12" s="81"/>
      <c r="J12" s="81"/>
      <c r="K12" s="81"/>
    </row>
    <row r="13" spans="1:16">
      <c r="A13" s="71" t="s">
        <v>42</v>
      </c>
      <c r="B13" s="82">
        <v>1</v>
      </c>
      <c r="C13" s="80" t="s">
        <v>43</v>
      </c>
      <c r="D13" s="83"/>
      <c r="E13" s="83"/>
      <c r="F13" s="83"/>
      <c r="G13" s="84"/>
      <c r="H13" s="85">
        <f>+'anexo 3 '!L26</f>
        <v>0</v>
      </c>
      <c r="I13" s="85">
        <v>0</v>
      </c>
      <c r="J13" s="85">
        <f>+H13-I13</f>
        <v>0</v>
      </c>
      <c r="K13" s="86" t="s">
        <v>44</v>
      </c>
    </row>
    <row r="14" spans="1:16">
      <c r="A14" s="71" t="s">
        <v>45</v>
      </c>
      <c r="B14" s="82">
        <v>2</v>
      </c>
      <c r="C14" s="87" t="s">
        <v>46</v>
      </c>
      <c r="D14" s="83"/>
      <c r="E14" s="83"/>
      <c r="F14" s="83"/>
      <c r="G14" s="84"/>
      <c r="H14" s="88">
        <f>+SUM('Anexo 2 Bis'!D13:D15)</f>
        <v>197671668.17000002</v>
      </c>
      <c r="I14" s="88">
        <f>+'Anexo I Programacion Financiera'!I14</f>
        <v>230566966.25</v>
      </c>
      <c r="J14" s="88">
        <f>+H14-I14</f>
        <v>-32895298.079999983</v>
      </c>
      <c r="K14" s="86" t="s">
        <v>47</v>
      </c>
    </row>
    <row r="15" spans="1:16" ht="19.5" customHeight="1">
      <c r="A15" s="71" t="s">
        <v>48</v>
      </c>
      <c r="B15" s="82">
        <v>3</v>
      </c>
      <c r="C15" s="87" t="s">
        <v>49</v>
      </c>
      <c r="D15" s="83"/>
      <c r="E15" s="83"/>
      <c r="F15" s="83"/>
      <c r="G15" s="84"/>
      <c r="H15" s="85">
        <f>+H13-H14</f>
        <v>-197671668.17000002</v>
      </c>
      <c r="I15" s="85">
        <f>+I13-I14</f>
        <v>-230566966.25</v>
      </c>
      <c r="J15" s="85">
        <f>+J13-J14</f>
        <v>32895298.079999983</v>
      </c>
      <c r="K15" s="86"/>
    </row>
    <row r="16" spans="1:16">
      <c r="A16" s="71" t="s">
        <v>50</v>
      </c>
      <c r="B16" s="82">
        <v>4</v>
      </c>
      <c r="C16" s="87" t="s">
        <v>51</v>
      </c>
      <c r="D16" s="89"/>
      <c r="E16" s="89"/>
      <c r="F16" s="89"/>
      <c r="G16" s="90"/>
      <c r="H16" s="91">
        <v>0</v>
      </c>
      <c r="I16" s="85">
        <v>0</v>
      </c>
      <c r="J16" s="85">
        <f>+H16-I16</f>
        <v>0</v>
      </c>
      <c r="K16" s="86" t="s">
        <v>44</v>
      </c>
    </row>
    <row r="17" spans="1:12">
      <c r="A17" s="71" t="s">
        <v>52</v>
      </c>
      <c r="B17" s="82">
        <v>5</v>
      </c>
      <c r="C17" s="87" t="s">
        <v>53</v>
      </c>
      <c r="D17" s="83"/>
      <c r="E17" s="83"/>
      <c r="F17" s="83"/>
      <c r="G17" s="84"/>
      <c r="H17" s="88">
        <f>+SUM('Anexo 2 Bis'!D16:D17)</f>
        <v>906020.79</v>
      </c>
      <c r="I17" s="88">
        <f>+'Anexo I Programacion Financiera'!I17</f>
        <v>0</v>
      </c>
      <c r="J17" s="88">
        <f>+H17-I17</f>
        <v>906020.79</v>
      </c>
      <c r="K17" s="86" t="s">
        <v>47</v>
      </c>
    </row>
    <row r="18" spans="1:12" ht="19.5" customHeight="1">
      <c r="A18" s="71" t="s">
        <v>54</v>
      </c>
      <c r="B18" s="82">
        <v>6</v>
      </c>
      <c r="C18" s="87" t="s">
        <v>55</v>
      </c>
      <c r="D18" s="83"/>
      <c r="E18" s="83"/>
      <c r="F18" s="83"/>
      <c r="G18" s="84"/>
      <c r="H18" s="85">
        <f>+H15+H16-H17</f>
        <v>-198577688.96000001</v>
      </c>
      <c r="I18" s="85">
        <f>+I15+I16-I17</f>
        <v>-230566966.25</v>
      </c>
      <c r="J18" s="85">
        <f>+J15+J16-J17</f>
        <v>31989277.289999984</v>
      </c>
      <c r="K18" s="86"/>
    </row>
    <row r="19" spans="1:12">
      <c r="A19" s="71"/>
      <c r="B19" s="82">
        <v>7</v>
      </c>
      <c r="C19" s="87" t="s">
        <v>101</v>
      </c>
      <c r="D19" s="83"/>
      <c r="E19" s="83"/>
      <c r="F19" s="83"/>
      <c r="G19" s="84"/>
      <c r="H19" s="85">
        <f>+H13+H16</f>
        <v>0</v>
      </c>
      <c r="I19" s="85">
        <f>+I13-I16</f>
        <v>0</v>
      </c>
      <c r="J19" s="85">
        <f>+J13-J16</f>
        <v>0</v>
      </c>
      <c r="K19" s="86"/>
    </row>
    <row r="20" spans="1:12">
      <c r="A20" s="71"/>
      <c r="B20" s="82">
        <v>8</v>
      </c>
      <c r="C20" s="87" t="s">
        <v>102</v>
      </c>
      <c r="D20" s="83"/>
      <c r="E20" s="83"/>
      <c r="F20" s="83"/>
      <c r="G20" s="84"/>
      <c r="H20" s="88">
        <f>+H14+H17</f>
        <v>198577688.96000001</v>
      </c>
      <c r="I20" s="88">
        <f>+I14+I17</f>
        <v>230566966.25</v>
      </c>
      <c r="J20" s="88">
        <f>+J14+J17</f>
        <v>-31989277.289999984</v>
      </c>
      <c r="K20" s="86"/>
    </row>
    <row r="21" spans="1:12" ht="18" customHeight="1">
      <c r="A21" s="71" t="s">
        <v>56</v>
      </c>
      <c r="B21" s="82">
        <v>9</v>
      </c>
      <c r="C21" s="87" t="s">
        <v>57</v>
      </c>
      <c r="D21" s="83"/>
      <c r="E21" s="83"/>
      <c r="F21" s="83"/>
      <c r="G21" s="84"/>
      <c r="H21" s="85">
        <v>0</v>
      </c>
      <c r="I21" s="85">
        <v>0</v>
      </c>
      <c r="J21" s="85">
        <f>+H21-I21</f>
        <v>0</v>
      </c>
      <c r="K21" s="86" t="s">
        <v>44</v>
      </c>
    </row>
    <row r="22" spans="1:12">
      <c r="A22" s="71" t="s">
        <v>58</v>
      </c>
      <c r="B22" s="82">
        <v>10</v>
      </c>
      <c r="C22" s="87" t="s">
        <v>59</v>
      </c>
      <c r="D22" s="83"/>
      <c r="E22" s="83"/>
      <c r="F22" s="83"/>
      <c r="G22" s="84"/>
      <c r="H22" s="85">
        <v>0</v>
      </c>
      <c r="I22" s="85">
        <v>0</v>
      </c>
      <c r="J22" s="85">
        <f>+H22-I22</f>
        <v>0</v>
      </c>
      <c r="K22" s="86" t="s">
        <v>47</v>
      </c>
    </row>
    <row r="23" spans="1:12" ht="19.5" customHeight="1">
      <c r="A23" s="71" t="s">
        <v>60</v>
      </c>
      <c r="B23" s="82">
        <v>11</v>
      </c>
      <c r="C23" s="87" t="s">
        <v>61</v>
      </c>
      <c r="D23" s="83"/>
      <c r="E23" s="83"/>
      <c r="F23" s="83"/>
      <c r="G23" s="84"/>
      <c r="H23" s="88">
        <f>+H18+H21-H22</f>
        <v>-198577688.96000001</v>
      </c>
      <c r="I23" s="88">
        <f>+I18+I21-I22</f>
        <v>-230566966.25</v>
      </c>
      <c r="J23" s="88">
        <f>+J18+J21-J22</f>
        <v>31989277.289999984</v>
      </c>
      <c r="K23" s="86"/>
    </row>
    <row r="24" spans="1:12" ht="18.75" customHeight="1">
      <c r="A24" s="71" t="s">
        <v>62</v>
      </c>
      <c r="B24" s="82">
        <v>12</v>
      </c>
      <c r="C24" s="87" t="s">
        <v>63</v>
      </c>
      <c r="D24" s="83"/>
      <c r="E24" s="83"/>
      <c r="F24" s="83"/>
      <c r="G24" s="84"/>
      <c r="H24" s="85">
        <v>0</v>
      </c>
      <c r="I24" s="85">
        <v>0</v>
      </c>
      <c r="J24" s="85">
        <f>+H24-I24</f>
        <v>0</v>
      </c>
      <c r="K24" s="86"/>
    </row>
    <row r="25" spans="1:12">
      <c r="A25" s="71" t="s">
        <v>64</v>
      </c>
      <c r="B25" s="82">
        <v>13</v>
      </c>
      <c r="C25" s="87" t="s">
        <v>65</v>
      </c>
      <c r="D25" s="83"/>
      <c r="E25" s="83"/>
      <c r="F25" s="83"/>
      <c r="G25" s="84"/>
      <c r="H25" s="85">
        <f>+'Anexo 2 Bis'!D18</f>
        <v>0</v>
      </c>
      <c r="I25" s="85">
        <f>+'Anexo I Programacion Financiera'!K25</f>
        <v>0</v>
      </c>
      <c r="J25" s="85">
        <f>+H25-I25</f>
        <v>0</v>
      </c>
      <c r="K25" s="86" t="s">
        <v>66</v>
      </c>
    </row>
    <row r="26" spans="1:12" ht="18.75" customHeight="1">
      <c r="A26" s="71" t="s">
        <v>67</v>
      </c>
      <c r="B26" s="82">
        <v>14</v>
      </c>
      <c r="C26" s="87" t="s">
        <v>68</v>
      </c>
      <c r="D26" s="83"/>
      <c r="E26" s="83"/>
      <c r="F26" s="83"/>
      <c r="G26" s="84"/>
      <c r="H26" s="85">
        <f>+H24-H25</f>
        <v>0</v>
      </c>
      <c r="I26" s="85">
        <f>+I24-I25</f>
        <v>0</v>
      </c>
      <c r="J26" s="85">
        <f>+J24-J25</f>
        <v>0</v>
      </c>
      <c r="K26" s="86"/>
    </row>
    <row r="27" spans="1:12" s="36" customFormat="1" ht="24.75" customHeight="1">
      <c r="A27" s="92" t="s">
        <v>69</v>
      </c>
      <c r="B27" s="93">
        <v>15</v>
      </c>
      <c r="C27" s="94" t="s">
        <v>70</v>
      </c>
      <c r="D27" s="95"/>
      <c r="E27" s="95"/>
      <c r="F27" s="95"/>
      <c r="G27" s="96"/>
      <c r="H27" s="97">
        <f>+H23+H26</f>
        <v>-198577688.96000001</v>
      </c>
      <c r="I27" s="97">
        <f>+I23+I26</f>
        <v>-230566966.25</v>
      </c>
      <c r="J27" s="97">
        <f>+J23+J26</f>
        <v>31989277.289999984</v>
      </c>
      <c r="K27" s="78"/>
    </row>
    <row r="29" spans="1:12">
      <c r="A29" s="343"/>
      <c r="B29" s="343"/>
      <c r="C29" s="343"/>
      <c r="D29" s="343"/>
      <c r="E29" s="343"/>
      <c r="F29" s="343"/>
      <c r="G29" s="343"/>
      <c r="H29" s="343"/>
      <c r="I29" s="343"/>
      <c r="J29" s="343"/>
      <c r="K29" s="343"/>
      <c r="L29" s="343"/>
    </row>
    <row r="30" spans="1:12" s="39" customFormat="1" ht="21" customHeight="1">
      <c r="A30" s="37"/>
      <c r="B30" s="37"/>
      <c r="C30" s="38"/>
      <c r="D30" s="361"/>
      <c r="E30" s="361"/>
      <c r="F30" s="361"/>
      <c r="G30" s="361"/>
      <c r="H30" s="334"/>
      <c r="I30" s="334"/>
      <c r="J30" s="361"/>
      <c r="K30" s="334"/>
    </row>
    <row r="31" spans="1:12" s="39" customFormat="1" ht="9" customHeight="1">
      <c r="A31" s="37"/>
      <c r="B31" s="37"/>
      <c r="C31" s="40"/>
      <c r="D31" s="333"/>
      <c r="E31" s="333"/>
      <c r="F31" s="333"/>
      <c r="G31" s="333"/>
      <c r="H31" s="334"/>
      <c r="I31" s="334"/>
      <c r="J31" s="333"/>
      <c r="K31" s="334"/>
    </row>
    <row r="32" spans="1:12" s="39" customFormat="1" ht="9.75" customHeight="1">
      <c r="A32" s="37"/>
      <c r="B32" s="37"/>
      <c r="C32" s="40"/>
      <c r="D32" s="333"/>
      <c r="E32" s="333"/>
      <c r="F32" s="333"/>
      <c r="G32" s="333"/>
      <c r="H32" s="334"/>
      <c r="I32" s="334"/>
      <c r="J32" s="333"/>
      <c r="K32" s="334"/>
    </row>
  </sheetData>
  <mergeCells count="9">
    <mergeCell ref="A1:K1"/>
    <mergeCell ref="A3:K3"/>
    <mergeCell ref="J31:K31"/>
    <mergeCell ref="J32:K32"/>
    <mergeCell ref="D30:I30"/>
    <mergeCell ref="J30:K30"/>
    <mergeCell ref="D31:I31"/>
    <mergeCell ref="D32:I32"/>
    <mergeCell ref="A29:L29"/>
  </mergeCells>
  <phoneticPr fontId="5" type="noConversion"/>
  <pageMargins left="0.98425196850393704" right="0.39370078740157483" top="1.5748031496062993" bottom="1" header="0" footer="0"/>
  <pageSetup paperSize="9" scale="95" orientation="landscape" horizontalDpi="4294967294" verticalDpi="300" r:id="rId1"/>
  <headerFooter alignWithMargins="0"/>
  <legacyDrawing r:id="rId2"/>
  <oleObjects>
    <oleObject progId="PBrush" shapeId="2049" r:id="rId3"/>
  </oleObjects>
</worksheet>
</file>

<file path=xl/worksheets/sheet6.xml><?xml version="1.0" encoding="utf-8"?>
<worksheet xmlns="http://schemas.openxmlformats.org/spreadsheetml/2006/main" xmlns:r="http://schemas.openxmlformats.org/officeDocument/2006/relationships">
  <dimension ref="B1:M41"/>
  <sheetViews>
    <sheetView topLeftCell="A8"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c r="B1" s="103"/>
      <c r="C1" s="100"/>
      <c r="D1" s="100"/>
      <c r="E1" s="100"/>
      <c r="F1" s="100"/>
      <c r="G1" s="100"/>
      <c r="H1" s="100"/>
      <c r="I1" s="100"/>
      <c r="J1" s="100"/>
      <c r="K1" s="101"/>
    </row>
    <row r="2" spans="2:13">
      <c r="B2" s="214"/>
      <c r="C2" s="230"/>
      <c r="D2" s="230"/>
      <c r="E2" s="230"/>
      <c r="F2" s="230"/>
      <c r="G2" s="230"/>
      <c r="H2" s="230"/>
      <c r="I2" s="230"/>
      <c r="J2" s="230"/>
      <c r="K2" s="102"/>
    </row>
    <row r="3" spans="2:13">
      <c r="B3" s="214"/>
      <c r="C3" s="215"/>
      <c r="D3" s="215" t="s">
        <v>141</v>
      </c>
      <c r="E3" s="215"/>
      <c r="F3" s="215"/>
      <c r="G3" s="230"/>
      <c r="H3" s="230"/>
      <c r="I3" s="230"/>
      <c r="J3" s="230"/>
      <c r="K3" s="102"/>
    </row>
    <row r="4" spans="2:13">
      <c r="B4" s="214"/>
      <c r="C4" s="215"/>
      <c r="D4" s="215"/>
      <c r="E4" s="215"/>
      <c r="F4" s="215"/>
      <c r="G4" s="230"/>
      <c r="H4" s="230"/>
      <c r="I4" s="230"/>
      <c r="J4" s="230"/>
      <c r="K4" s="102"/>
    </row>
    <row r="5" spans="2:13">
      <c r="B5" s="214"/>
      <c r="C5" s="215"/>
      <c r="D5" s="215" t="s">
        <v>144</v>
      </c>
      <c r="E5" s="215"/>
      <c r="F5" s="215"/>
      <c r="G5" s="230"/>
      <c r="H5" s="230"/>
      <c r="I5" s="230"/>
      <c r="J5" s="230"/>
      <c r="K5" s="102"/>
    </row>
    <row r="6" spans="2:13">
      <c r="B6" s="214"/>
      <c r="C6" s="230"/>
      <c r="D6" s="230"/>
      <c r="E6" s="230"/>
      <c r="F6" s="230"/>
      <c r="G6" s="230"/>
      <c r="H6" s="230"/>
      <c r="I6" s="230"/>
      <c r="J6" s="230"/>
      <c r="K6" s="102"/>
    </row>
    <row r="7" spans="2:13">
      <c r="B7" s="214"/>
      <c r="C7" s="230"/>
      <c r="D7" s="230"/>
      <c r="E7" s="230"/>
      <c r="F7" s="230"/>
      <c r="G7" s="230"/>
      <c r="H7" s="230"/>
      <c r="I7" s="230"/>
      <c r="J7" s="230"/>
      <c r="K7" s="102"/>
    </row>
    <row r="8" spans="2:13">
      <c r="B8" s="104" t="s">
        <v>140</v>
      </c>
      <c r="C8" s="105"/>
      <c r="D8" s="105"/>
      <c r="E8" s="105"/>
      <c r="F8" s="105"/>
      <c r="G8" s="105"/>
      <c r="H8" s="105"/>
      <c r="I8" s="105"/>
      <c r="J8" s="105"/>
      <c r="K8" s="152"/>
    </row>
    <row r="9" spans="2:13">
      <c r="B9" s="104"/>
      <c r="C9" s="105"/>
      <c r="D9" s="105"/>
      <c r="E9" s="105"/>
      <c r="F9" s="105"/>
      <c r="G9" s="105"/>
      <c r="H9" s="105"/>
      <c r="I9" s="105"/>
      <c r="J9" s="105"/>
      <c r="K9" s="152"/>
    </row>
    <row r="10" spans="2:13">
      <c r="B10" s="109" t="s">
        <v>29</v>
      </c>
      <c r="C10" s="10"/>
      <c r="D10" s="10" t="s">
        <v>134</v>
      </c>
      <c r="E10" s="105"/>
      <c r="F10" s="105"/>
      <c r="G10" s="105"/>
      <c r="H10" s="105"/>
      <c r="I10" s="105"/>
      <c r="J10" s="105"/>
      <c r="K10" s="152"/>
    </row>
    <row r="11" spans="2:13">
      <c r="B11" s="104"/>
      <c r="C11" s="105"/>
      <c r="D11" s="105"/>
      <c r="E11" s="105"/>
      <c r="F11" s="105"/>
      <c r="G11" s="105"/>
      <c r="H11" s="106">
        <v>1</v>
      </c>
      <c r="I11" s="106">
        <v>2</v>
      </c>
      <c r="J11" s="106">
        <v>3</v>
      </c>
      <c r="K11" s="153">
        <v>4</v>
      </c>
    </row>
    <row r="12" spans="2:13">
      <c r="B12" s="236" t="s">
        <v>146</v>
      </c>
      <c r="C12" s="105">
        <v>2020</v>
      </c>
      <c r="D12" s="105"/>
      <c r="E12" s="105"/>
      <c r="F12" s="105"/>
      <c r="G12" s="105" t="s">
        <v>31</v>
      </c>
      <c r="H12" s="216"/>
      <c r="I12" s="216" t="s">
        <v>62</v>
      </c>
      <c r="J12" s="216"/>
      <c r="K12" s="229"/>
    </row>
    <row r="13" spans="2:13" ht="13.5" thickBot="1">
      <c r="B13" s="107"/>
      <c r="C13" s="108"/>
      <c r="D13" s="108"/>
      <c r="E13" s="108"/>
      <c r="F13" s="108"/>
      <c r="G13" s="108"/>
      <c r="H13" s="108"/>
      <c r="I13" s="108"/>
      <c r="J13" s="108"/>
      <c r="K13" s="154"/>
    </row>
    <row r="14" spans="2:13" ht="7.5" customHeight="1" thickBot="1">
      <c r="B14" s="105"/>
      <c r="C14" s="105"/>
      <c r="D14" s="105"/>
      <c r="E14" s="105"/>
      <c r="F14" s="105"/>
      <c r="G14" s="105"/>
      <c r="H14" s="105"/>
      <c r="I14" s="105"/>
      <c r="J14" s="105"/>
      <c r="K14" s="105"/>
    </row>
    <row r="15" spans="2:13" ht="238.5" customHeight="1" thickBot="1">
      <c r="B15" s="392" t="s">
        <v>174</v>
      </c>
      <c r="C15" s="393"/>
      <c r="D15" s="393"/>
      <c r="E15" s="393"/>
      <c r="F15" s="393"/>
      <c r="G15" s="393"/>
      <c r="H15" s="393"/>
      <c r="I15" s="393"/>
      <c r="J15" s="393"/>
      <c r="K15" s="394"/>
      <c r="L15" s="99"/>
      <c r="M15" s="99"/>
    </row>
    <row r="16" spans="2:13" ht="238.5" customHeight="1">
      <c r="B16" s="231"/>
      <c r="C16" s="231"/>
      <c r="D16" s="231"/>
      <c r="E16" s="231"/>
      <c r="F16" s="231"/>
      <c r="G16" s="231"/>
      <c r="H16" s="231"/>
      <c r="I16" s="231"/>
      <c r="J16" s="231"/>
      <c r="K16" s="231"/>
      <c r="L16" s="99"/>
      <c r="M16" s="99"/>
    </row>
    <row r="17" spans="2:13" ht="238.5" customHeight="1">
      <c r="B17" s="235"/>
      <c r="C17" s="235"/>
      <c r="D17" s="235"/>
      <c r="E17" s="235"/>
      <c r="F17" s="235"/>
      <c r="G17" s="235"/>
      <c r="H17" s="235"/>
      <c r="I17" s="235"/>
      <c r="J17" s="235"/>
      <c r="K17" s="235"/>
      <c r="L17" s="99"/>
      <c r="M17" s="99"/>
    </row>
    <row r="18" spans="2:13" s="234" customFormat="1" ht="26.25" customHeight="1">
      <c r="B18" s="231"/>
      <c r="C18" s="231"/>
      <c r="D18" s="231"/>
      <c r="E18" s="231"/>
      <c r="F18" s="231"/>
      <c r="G18" s="231"/>
      <c r="H18" s="231"/>
      <c r="I18" s="231"/>
      <c r="J18" s="231"/>
      <c r="K18" s="231"/>
      <c r="L18" s="233"/>
      <c r="M18" s="233"/>
    </row>
    <row r="19" spans="2:13">
      <c r="B19" s="232"/>
      <c r="C19" s="232"/>
      <c r="D19" s="232"/>
      <c r="E19" s="232"/>
      <c r="F19" s="232"/>
      <c r="G19" s="232"/>
      <c r="H19" s="232"/>
      <c r="I19" s="232"/>
      <c r="J19" s="232"/>
      <c r="K19" s="232"/>
    </row>
    <row r="20" spans="2:13">
      <c r="B20" s="232"/>
      <c r="C20" s="232"/>
      <c r="D20" s="232"/>
      <c r="E20" s="232"/>
      <c r="F20" s="232"/>
      <c r="G20" s="232"/>
      <c r="H20" s="232"/>
      <c r="I20" s="232"/>
      <c r="J20" s="232"/>
      <c r="K20" s="232"/>
    </row>
    <row r="21" spans="2:13">
      <c r="B21" s="232"/>
      <c r="C21" s="232"/>
      <c r="D21" s="232"/>
      <c r="E21" s="232"/>
      <c r="F21" s="232"/>
      <c r="G21" s="232"/>
      <c r="H21" s="232"/>
      <c r="I21" s="232"/>
      <c r="J21" s="232"/>
      <c r="K21" s="232"/>
    </row>
    <row r="22" spans="2:13">
      <c r="B22" s="232"/>
      <c r="C22" s="232"/>
      <c r="D22" s="232"/>
      <c r="E22" s="232"/>
      <c r="F22" s="232"/>
      <c r="G22" s="232"/>
      <c r="H22" s="232"/>
      <c r="I22" s="232"/>
      <c r="J22" s="232"/>
      <c r="K22" s="232"/>
    </row>
    <row r="23" spans="2:13">
      <c r="B23" s="232"/>
      <c r="C23" s="232"/>
      <c r="D23" s="232"/>
      <c r="E23" s="232"/>
      <c r="F23" s="232"/>
      <c r="G23" s="232"/>
      <c r="H23" s="232"/>
      <c r="I23" s="232"/>
      <c r="J23" s="232"/>
      <c r="K23" s="232"/>
    </row>
    <row r="24" spans="2:13">
      <c r="B24" s="232"/>
      <c r="C24" s="232"/>
      <c r="D24" s="232"/>
      <c r="E24" s="232"/>
      <c r="F24" s="232"/>
      <c r="G24" s="232"/>
      <c r="H24" s="232"/>
      <c r="I24" s="232"/>
      <c r="J24" s="232"/>
      <c r="K24" s="232"/>
    </row>
    <row r="25" spans="2:13">
      <c r="B25" s="105"/>
      <c r="C25" s="105"/>
      <c r="D25" s="105"/>
      <c r="E25" s="105"/>
      <c r="F25" s="105"/>
      <c r="G25" s="105"/>
      <c r="H25" s="105"/>
      <c r="I25" s="105"/>
      <c r="J25" s="105"/>
      <c r="K25" s="105"/>
    </row>
    <row r="26" spans="2:13">
      <c r="B26" s="105"/>
      <c r="C26" s="105"/>
      <c r="D26" s="105"/>
      <c r="E26" s="105"/>
      <c r="F26" s="105"/>
      <c r="G26" s="105"/>
      <c r="H26" s="105"/>
      <c r="I26" s="105"/>
      <c r="J26" s="105"/>
      <c r="K26" s="105"/>
    </row>
    <row r="27" spans="2:13">
      <c r="B27" s="105"/>
      <c r="C27" s="105"/>
      <c r="D27" s="105"/>
      <c r="E27" s="105"/>
      <c r="F27" s="105"/>
      <c r="G27" s="105"/>
      <c r="H27" s="105"/>
      <c r="I27" s="105"/>
      <c r="J27" s="105"/>
      <c r="K27" s="105"/>
    </row>
    <row r="28" spans="2:13">
      <c r="B28" s="105"/>
      <c r="C28" s="105"/>
      <c r="D28" s="105"/>
      <c r="E28" s="105"/>
      <c r="F28" s="105"/>
      <c r="G28" s="105"/>
      <c r="H28" s="105"/>
      <c r="I28" s="105"/>
      <c r="J28" s="105"/>
      <c r="K28" s="105"/>
    </row>
    <row r="29" spans="2:13">
      <c r="B29" s="105"/>
      <c r="C29" s="105"/>
      <c r="D29" s="105"/>
      <c r="E29" s="105"/>
      <c r="F29" s="105"/>
      <c r="G29" s="105"/>
      <c r="H29" s="105"/>
      <c r="I29" s="105"/>
      <c r="J29" s="105"/>
      <c r="K29" s="105"/>
    </row>
    <row r="30" spans="2:13">
      <c r="B30" s="105"/>
      <c r="C30" s="105"/>
      <c r="D30" s="105"/>
      <c r="E30" s="105"/>
      <c r="F30" s="105"/>
      <c r="G30" s="105"/>
      <c r="H30" s="105"/>
      <c r="I30" s="105"/>
      <c r="J30" s="105"/>
      <c r="K30" s="105"/>
    </row>
    <row r="31" spans="2:13">
      <c r="B31" s="99"/>
      <c r="C31" s="99"/>
      <c r="D31" s="99"/>
      <c r="E31" s="99"/>
      <c r="F31" s="99"/>
      <c r="G31" s="99"/>
      <c r="H31" s="99"/>
      <c r="I31" s="99"/>
      <c r="J31" s="99"/>
      <c r="K31" s="99"/>
    </row>
    <row r="32" spans="2:13">
      <c r="B32" s="99"/>
      <c r="C32" s="99"/>
      <c r="D32" s="99"/>
      <c r="E32" s="99"/>
      <c r="F32" s="99"/>
      <c r="G32" s="99"/>
      <c r="H32" s="99"/>
      <c r="I32" s="99"/>
      <c r="J32" s="99"/>
      <c r="K32" s="99"/>
    </row>
    <row r="33" spans="2:11">
      <c r="B33" s="99"/>
      <c r="C33" s="99"/>
      <c r="D33" s="99"/>
      <c r="E33" s="99"/>
      <c r="F33" s="99"/>
      <c r="G33" s="99"/>
      <c r="H33" s="99"/>
      <c r="I33" s="99"/>
      <c r="J33" s="99"/>
      <c r="K33" s="99"/>
    </row>
    <row r="34" spans="2:11">
      <c r="B34" s="99"/>
      <c r="C34" s="99"/>
      <c r="D34" s="99"/>
      <c r="E34" s="99"/>
      <c r="F34" s="99"/>
      <c r="G34" s="99"/>
      <c r="H34" s="99"/>
      <c r="I34" s="99"/>
      <c r="J34" s="99"/>
      <c r="K34" s="99"/>
    </row>
    <row r="35" spans="2:11">
      <c r="B35" s="99"/>
      <c r="C35" s="99"/>
      <c r="D35" s="99"/>
      <c r="E35" s="99"/>
      <c r="F35" s="99"/>
      <c r="G35" s="99"/>
      <c r="H35" s="99"/>
      <c r="I35" s="99"/>
      <c r="J35" s="99"/>
      <c r="K35" s="99"/>
    </row>
    <row r="36" spans="2:11">
      <c r="B36" s="99"/>
      <c r="C36" s="99"/>
      <c r="D36" s="99"/>
      <c r="E36" s="99"/>
      <c r="F36" s="99"/>
      <c r="G36" s="99"/>
      <c r="H36" s="99"/>
      <c r="I36" s="99"/>
      <c r="J36" s="99"/>
      <c r="K36" s="99"/>
    </row>
    <row r="37" spans="2:11">
      <c r="B37" s="99"/>
      <c r="C37" s="99"/>
      <c r="D37" s="99"/>
      <c r="E37" s="99"/>
      <c r="F37" s="99"/>
      <c r="G37" s="99"/>
      <c r="H37" s="99"/>
      <c r="I37" s="99"/>
      <c r="J37" s="99"/>
      <c r="K37" s="99"/>
    </row>
    <row r="38" spans="2:11">
      <c r="B38" s="99"/>
      <c r="C38" s="99"/>
      <c r="D38" s="99"/>
      <c r="E38" s="99"/>
      <c r="F38" s="99"/>
      <c r="G38" s="99"/>
      <c r="H38" s="99"/>
      <c r="I38" s="99"/>
      <c r="J38" s="99"/>
      <c r="K38" s="99"/>
    </row>
    <row r="39" spans="2:11">
      <c r="B39" s="99"/>
      <c r="C39" s="99"/>
      <c r="D39" s="99"/>
      <c r="E39" s="99"/>
      <c r="F39" s="99"/>
      <c r="G39" s="99"/>
      <c r="H39" s="99"/>
      <c r="I39" s="99"/>
      <c r="J39" s="99"/>
      <c r="K39" s="99"/>
    </row>
    <row r="40" spans="2:11">
      <c r="B40" s="99"/>
      <c r="C40" s="99"/>
      <c r="D40" s="99"/>
      <c r="E40" s="99"/>
      <c r="F40" s="99"/>
      <c r="G40" s="99"/>
      <c r="H40" s="99"/>
      <c r="I40" s="99"/>
      <c r="J40" s="99"/>
      <c r="K40" s="99"/>
    </row>
    <row r="41" spans="2:11">
      <c r="B41" s="99"/>
      <c r="C41" s="99"/>
      <c r="D41" s="99"/>
      <c r="E41" s="99"/>
      <c r="F41" s="99"/>
      <c r="G41" s="99"/>
      <c r="H41" s="99"/>
      <c r="I41" s="99"/>
      <c r="J41" s="99"/>
      <c r="K41" s="99"/>
    </row>
  </sheetData>
  <mergeCells count="1">
    <mergeCell ref="B15:K15"/>
  </mergeCells>
  <phoneticPr fontId="4" type="noConversion"/>
  <pageMargins left="0.82677165354330717" right="0.23622047244094491" top="1.6929133858267718" bottom="0.98425196850393704" header="0" footer="0"/>
  <pageSetup paperSize="9"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dimension ref="A1:K23"/>
  <sheetViews>
    <sheetView topLeftCell="A4" workbookViewId="0">
      <selection activeCell="O31" sqref="O31"/>
    </sheetView>
  </sheetViews>
  <sheetFormatPr baseColWidth="10" defaultRowHeight="12.75"/>
  <cols>
    <col min="1" max="1" width="11" style="230"/>
    <col min="2" max="3" width="9" style="230" customWidth="1"/>
    <col min="4" max="4" width="11" style="230"/>
    <col min="5" max="5" width="9.875" style="230" customWidth="1"/>
    <col min="6" max="6" width="11" style="230"/>
    <col min="7" max="10" width="3.375" style="230" customWidth="1"/>
    <col min="11" max="11" width="1" style="230" customWidth="1"/>
    <col min="12" max="16384" width="11" style="230"/>
  </cols>
  <sheetData>
    <row r="1" spans="1:11" ht="13.5" thickBot="1"/>
    <row r="2" spans="1:11">
      <c r="A2" s="103"/>
      <c r="B2" s="100"/>
      <c r="C2" s="100"/>
      <c r="D2" s="100"/>
      <c r="E2" s="100"/>
      <c r="F2" s="100"/>
      <c r="G2" s="100"/>
      <c r="H2" s="100"/>
      <c r="I2" s="100"/>
      <c r="J2" s="100"/>
      <c r="K2" s="101"/>
    </row>
    <row r="3" spans="1:11">
      <c r="A3" s="214"/>
      <c r="K3" s="102"/>
    </row>
    <row r="4" spans="1:11">
      <c r="A4" s="401" t="s">
        <v>141</v>
      </c>
      <c r="B4" s="402"/>
      <c r="C4" s="402"/>
      <c r="D4" s="402"/>
      <c r="E4" s="402"/>
      <c r="F4" s="402"/>
      <c r="G4" s="402"/>
      <c r="H4" s="402"/>
      <c r="I4" s="402"/>
      <c r="J4" s="402"/>
      <c r="K4" s="238"/>
    </row>
    <row r="5" spans="1:11">
      <c r="A5" s="214"/>
      <c r="B5" s="215"/>
      <c r="C5" s="215"/>
      <c r="D5" s="215"/>
      <c r="E5" s="215"/>
      <c r="K5" s="102"/>
    </row>
    <row r="6" spans="1:11">
      <c r="A6" s="401" t="s">
        <v>143</v>
      </c>
      <c r="B6" s="402"/>
      <c r="C6" s="402"/>
      <c r="D6" s="402"/>
      <c r="E6" s="402"/>
      <c r="F6" s="402"/>
      <c r="G6" s="402"/>
      <c r="H6" s="402"/>
      <c r="I6" s="402"/>
      <c r="J6" s="402"/>
      <c r="K6" s="238"/>
    </row>
    <row r="7" spans="1:11">
      <c r="A7" s="214"/>
      <c r="K7" s="102"/>
    </row>
    <row r="8" spans="1:11">
      <c r="A8" s="214"/>
      <c r="K8" s="102"/>
    </row>
    <row r="9" spans="1:11">
      <c r="A9" s="104" t="s">
        <v>140</v>
      </c>
      <c r="B9" s="105"/>
      <c r="C9" s="105"/>
      <c r="D9" s="105"/>
      <c r="E9" s="105"/>
      <c r="F9" s="105"/>
      <c r="G9" s="105"/>
      <c r="H9" s="105"/>
      <c r="I9" s="105"/>
      <c r="J9" s="105"/>
      <c r="K9" s="102"/>
    </row>
    <row r="10" spans="1:11">
      <c r="A10" s="104"/>
      <c r="B10" s="105"/>
      <c r="C10" s="105"/>
      <c r="D10" s="105"/>
      <c r="E10" s="105"/>
      <c r="F10" s="105"/>
      <c r="G10" s="105"/>
      <c r="H10" s="105"/>
      <c r="I10" s="105"/>
      <c r="J10" s="105"/>
      <c r="K10" s="102"/>
    </row>
    <row r="11" spans="1:11">
      <c r="A11" s="109" t="s">
        <v>29</v>
      </c>
      <c r="B11" s="10"/>
      <c r="C11" s="10" t="s">
        <v>134</v>
      </c>
      <c r="D11" s="105"/>
      <c r="E11" s="105"/>
      <c r="F11" s="105"/>
      <c r="G11" s="105"/>
      <c r="H11" s="105"/>
      <c r="I11" s="105"/>
      <c r="J11" s="105"/>
      <c r="K11" s="102"/>
    </row>
    <row r="12" spans="1:11">
      <c r="A12" s="104"/>
      <c r="B12" s="105"/>
      <c r="C12" s="105"/>
      <c r="D12" s="105"/>
      <c r="E12" s="105"/>
      <c r="F12" s="105"/>
      <c r="G12" s="106">
        <v>1</v>
      </c>
      <c r="H12" s="106">
        <v>2</v>
      </c>
      <c r="I12" s="106">
        <v>3</v>
      </c>
      <c r="J12" s="106">
        <v>4</v>
      </c>
      <c r="K12" s="102"/>
    </row>
    <row r="13" spans="1:11">
      <c r="A13" s="236" t="s">
        <v>166</v>
      </c>
      <c r="B13" s="105"/>
      <c r="C13" s="105"/>
      <c r="D13" s="105"/>
      <c r="E13" s="105"/>
      <c r="F13" s="105" t="s">
        <v>31</v>
      </c>
      <c r="G13" s="216"/>
      <c r="H13" s="216" t="s">
        <v>62</v>
      </c>
      <c r="I13" s="216"/>
      <c r="J13" s="216"/>
      <c r="K13" s="102"/>
    </row>
    <row r="14" spans="1:11" ht="13.5" thickBot="1">
      <c r="A14" s="107"/>
      <c r="B14" s="108"/>
      <c r="C14" s="108"/>
      <c r="D14" s="108"/>
      <c r="E14" s="108"/>
      <c r="F14" s="108"/>
      <c r="G14" s="108"/>
      <c r="H14" s="108"/>
      <c r="I14" s="108"/>
      <c r="J14" s="108"/>
      <c r="K14" s="237"/>
    </row>
    <row r="15" spans="1:11" ht="13.5" thickBot="1">
      <c r="A15" s="105"/>
      <c r="B15" s="105"/>
      <c r="C15" s="105"/>
      <c r="D15" s="105"/>
      <c r="E15" s="105"/>
      <c r="F15" s="105"/>
      <c r="G15" s="105"/>
      <c r="H15" s="105"/>
      <c r="I15" s="105"/>
      <c r="J15" s="105"/>
    </row>
    <row r="16" spans="1:11">
      <c r="A16" s="403" t="s">
        <v>147</v>
      </c>
      <c r="B16" s="404"/>
      <c r="C16" s="404"/>
      <c r="D16" s="404"/>
      <c r="E16" s="404"/>
      <c r="F16" s="404"/>
      <c r="G16" s="404"/>
      <c r="H16" s="404"/>
      <c r="I16" s="404"/>
      <c r="J16" s="404"/>
      <c r="K16" s="264"/>
    </row>
    <row r="17" spans="1:11" ht="25.5" customHeight="1">
      <c r="A17" s="405" t="s">
        <v>171</v>
      </c>
      <c r="B17" s="406"/>
      <c r="C17" s="406"/>
      <c r="D17" s="406"/>
      <c r="E17" s="406"/>
      <c r="F17" s="406"/>
      <c r="G17" s="406"/>
      <c r="H17" s="406"/>
      <c r="I17" s="406"/>
      <c r="J17" s="406"/>
      <c r="K17" s="239"/>
    </row>
    <row r="18" spans="1:11" ht="45.75" customHeight="1">
      <c r="A18" s="405" t="s">
        <v>172</v>
      </c>
      <c r="B18" s="406"/>
      <c r="C18" s="406"/>
      <c r="D18" s="406"/>
      <c r="E18" s="406"/>
      <c r="F18" s="406"/>
      <c r="G18" s="406"/>
      <c r="H18" s="406"/>
      <c r="I18" s="406"/>
      <c r="J18" s="406"/>
      <c r="K18" s="265"/>
    </row>
    <row r="19" spans="1:11" ht="22.5" customHeight="1">
      <c r="A19" s="395"/>
      <c r="B19" s="396"/>
      <c r="C19" s="396"/>
      <c r="D19" s="396"/>
      <c r="E19" s="396"/>
      <c r="F19" s="396"/>
      <c r="G19" s="396"/>
      <c r="H19" s="396"/>
      <c r="I19" s="396"/>
      <c r="J19" s="396"/>
      <c r="K19" s="102"/>
    </row>
    <row r="20" spans="1:11" ht="13.5" thickBot="1">
      <c r="A20" s="397"/>
      <c r="B20" s="398"/>
      <c r="C20" s="398"/>
      <c r="D20" s="398"/>
      <c r="E20" s="398"/>
      <c r="F20" s="398"/>
      <c r="G20" s="398"/>
      <c r="H20" s="398"/>
      <c r="I20" s="398"/>
      <c r="J20" s="398"/>
      <c r="K20" s="237"/>
    </row>
    <row r="21" spans="1:11">
      <c r="A21" s="399"/>
      <c r="B21" s="400"/>
      <c r="C21" s="400"/>
      <c r="D21" s="400"/>
      <c r="E21" s="400"/>
      <c r="F21" s="400"/>
      <c r="G21" s="400"/>
      <c r="H21" s="400"/>
      <c r="I21" s="400"/>
      <c r="J21" s="400"/>
    </row>
    <row r="22" spans="1:11">
      <c r="A22" s="400"/>
      <c r="B22" s="400"/>
      <c r="C22" s="400"/>
      <c r="D22" s="400"/>
      <c r="E22" s="400"/>
      <c r="F22" s="400"/>
      <c r="G22" s="400"/>
      <c r="H22" s="400"/>
      <c r="I22" s="400"/>
      <c r="J22" s="400"/>
    </row>
    <row r="23" spans="1:11">
      <c r="A23" s="400"/>
      <c r="B23" s="400"/>
      <c r="C23" s="400"/>
      <c r="D23" s="400"/>
      <c r="E23" s="400"/>
      <c r="F23" s="400"/>
      <c r="G23" s="400"/>
      <c r="H23" s="400"/>
      <c r="I23" s="400"/>
      <c r="J23" s="400"/>
    </row>
  </sheetData>
  <mergeCells count="10">
    <mergeCell ref="A4:J4"/>
    <mergeCell ref="A6:J6"/>
    <mergeCell ref="A16:J16"/>
    <mergeCell ref="A17:J17"/>
    <mergeCell ref="A18:J18"/>
    <mergeCell ref="A19:J19"/>
    <mergeCell ref="A20:J20"/>
    <mergeCell ref="A21:J21"/>
    <mergeCell ref="A22:J22"/>
    <mergeCell ref="A23:J23"/>
  </mergeCells>
  <phoneticPr fontId="4" type="noConversion"/>
  <pageMargins left="1.3779527559055118" right="0.59055118110236227" top="1.3779527559055118" bottom="0.98425196850393704" header="0" footer="0"/>
  <pageSetup paperSize="9" scale="93"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dimension ref="B1:L29"/>
  <sheetViews>
    <sheetView topLeftCell="A3" workbookViewId="0">
      <selection activeCell="O32" sqref="O3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c r="B1" s="103"/>
      <c r="C1" s="100"/>
      <c r="D1" s="100"/>
      <c r="E1" s="100"/>
      <c r="F1" s="100"/>
      <c r="G1" s="100"/>
      <c r="H1" s="100"/>
      <c r="I1" s="100"/>
      <c r="J1" s="100"/>
      <c r="K1" s="100"/>
      <c r="L1" s="101"/>
    </row>
    <row r="2" spans="2:12">
      <c r="B2" s="214"/>
      <c r="L2" s="102"/>
    </row>
    <row r="3" spans="2:12">
      <c r="B3" s="214"/>
      <c r="C3" s="271"/>
      <c r="D3" s="271" t="s">
        <v>141</v>
      </c>
      <c r="E3" s="271"/>
      <c r="F3" s="271"/>
      <c r="L3" s="102"/>
    </row>
    <row r="4" spans="2:12">
      <c r="B4" s="214"/>
      <c r="C4" s="271"/>
      <c r="D4" s="271"/>
      <c r="E4" s="271"/>
      <c r="F4" s="271"/>
      <c r="L4" s="102"/>
    </row>
    <row r="5" spans="2:12">
      <c r="B5" s="214"/>
      <c r="C5" s="271"/>
      <c r="D5" s="271" t="s">
        <v>175</v>
      </c>
      <c r="E5" s="271"/>
      <c r="F5" s="271"/>
      <c r="L5" s="102"/>
    </row>
    <row r="6" spans="2:12">
      <c r="B6" s="214"/>
      <c r="L6" s="102"/>
    </row>
    <row r="7" spans="2:12">
      <c r="B7" s="214"/>
      <c r="L7" s="102"/>
    </row>
    <row r="8" spans="2:12">
      <c r="B8" s="236" t="s">
        <v>140</v>
      </c>
      <c r="C8" s="272"/>
      <c r="D8" s="272"/>
      <c r="E8" s="272"/>
      <c r="F8" s="272"/>
      <c r="G8" s="272"/>
      <c r="H8" s="272"/>
      <c r="I8" s="272"/>
      <c r="J8" s="272"/>
      <c r="K8" s="272"/>
      <c r="L8" s="102"/>
    </row>
    <row r="9" spans="2:12">
      <c r="B9" s="236"/>
      <c r="C9" s="272"/>
      <c r="D9" s="272"/>
      <c r="E9" s="272"/>
      <c r="F9" s="272"/>
      <c r="G9" s="272"/>
      <c r="H9" s="272"/>
      <c r="I9" s="272"/>
      <c r="J9" s="272"/>
      <c r="K9" s="272"/>
      <c r="L9" s="102"/>
    </row>
    <row r="10" spans="2:12">
      <c r="B10" s="109" t="s">
        <v>29</v>
      </c>
      <c r="C10" s="273"/>
      <c r="D10" s="273" t="s">
        <v>134</v>
      </c>
      <c r="E10" s="272"/>
      <c r="F10" s="272"/>
      <c r="G10" s="272"/>
      <c r="H10" s="272"/>
      <c r="I10" s="272"/>
      <c r="J10" s="272"/>
      <c r="K10" s="272"/>
      <c r="L10" s="102"/>
    </row>
    <row r="11" spans="2:12">
      <c r="B11" s="236"/>
      <c r="C11" s="272"/>
      <c r="D11" s="272"/>
      <c r="E11" s="272"/>
      <c r="F11" s="272"/>
      <c r="G11" s="272"/>
      <c r="H11" s="274">
        <v>1</v>
      </c>
      <c r="I11" s="274">
        <v>2</v>
      </c>
      <c r="J11" s="274">
        <v>3</v>
      </c>
      <c r="K11" s="274">
        <v>4</v>
      </c>
      <c r="L11" s="102"/>
    </row>
    <row r="12" spans="2:12">
      <c r="B12" s="236" t="s">
        <v>30</v>
      </c>
      <c r="C12" s="275">
        <v>2020</v>
      </c>
      <c r="D12" s="272"/>
      <c r="E12" s="272"/>
      <c r="F12" s="272"/>
      <c r="G12" s="272" t="s">
        <v>31</v>
      </c>
      <c r="H12" s="216"/>
      <c r="I12" s="216" t="s">
        <v>62</v>
      </c>
      <c r="J12" s="216"/>
      <c r="K12" s="216"/>
      <c r="L12" s="102"/>
    </row>
    <row r="13" spans="2:12" ht="13.5" thickBot="1">
      <c r="B13" s="236"/>
      <c r="C13" s="272"/>
      <c r="D13" s="272"/>
      <c r="E13" s="272"/>
      <c r="F13" s="272"/>
      <c r="G13" s="272"/>
      <c r="H13" s="272"/>
      <c r="I13" s="272"/>
      <c r="J13" s="272"/>
      <c r="K13" s="272"/>
      <c r="L13" s="102"/>
    </row>
    <row r="14" spans="2:12">
      <c r="B14" s="276"/>
      <c r="C14" s="277"/>
      <c r="D14" s="277"/>
      <c r="E14" s="277"/>
      <c r="F14" s="277"/>
      <c r="G14" s="277"/>
      <c r="H14" s="277"/>
      <c r="I14" s="277"/>
      <c r="J14" s="277"/>
      <c r="K14" s="277"/>
      <c r="L14" s="278"/>
    </row>
    <row r="15" spans="2:12" ht="15.75">
      <c r="B15" s="279" t="s">
        <v>176</v>
      </c>
      <c r="C15" s="280"/>
      <c r="D15" s="281"/>
      <c r="E15" s="280"/>
      <c r="F15" s="280"/>
      <c r="G15" s="280"/>
      <c r="H15" s="280"/>
      <c r="I15" s="280"/>
      <c r="J15" s="280"/>
      <c r="K15" s="281"/>
      <c r="L15" s="282"/>
    </row>
    <row r="16" spans="2:12">
      <c r="B16" s="283"/>
      <c r="C16" s="280"/>
      <c r="D16" s="281"/>
      <c r="E16" s="280"/>
      <c r="F16" s="280"/>
      <c r="G16" s="280"/>
      <c r="H16" s="280"/>
      <c r="I16" s="280"/>
      <c r="J16" s="280"/>
      <c r="K16" s="281"/>
      <c r="L16" s="282"/>
    </row>
    <row r="17" spans="2:12">
      <c r="B17" s="283"/>
      <c r="C17" s="284"/>
      <c r="D17" s="284"/>
      <c r="E17" s="284"/>
      <c r="F17" s="284"/>
      <c r="G17" s="284"/>
      <c r="H17" s="284"/>
      <c r="I17" s="284"/>
      <c r="J17" s="284"/>
      <c r="K17" s="284"/>
      <c r="L17" s="285"/>
    </row>
    <row r="18" spans="2:12">
      <c r="B18" s="286"/>
      <c r="C18" s="407"/>
      <c r="D18" s="407"/>
      <c r="E18" s="407"/>
      <c r="F18" s="407"/>
      <c r="G18" s="407"/>
      <c r="H18" s="407"/>
      <c r="I18" s="407"/>
      <c r="J18" s="407"/>
      <c r="K18" s="407"/>
      <c r="L18" s="285"/>
    </row>
    <row r="19" spans="2:12">
      <c r="B19" s="286"/>
      <c r="C19" s="284"/>
      <c r="D19" s="284"/>
      <c r="E19" s="284"/>
      <c r="F19" s="284"/>
      <c r="G19" s="284"/>
      <c r="H19" s="284"/>
      <c r="I19" s="284"/>
      <c r="J19" s="284"/>
      <c r="K19" s="284"/>
      <c r="L19" s="285"/>
    </row>
    <row r="20" spans="2:12" ht="13.5" thickBot="1">
      <c r="B20" s="287"/>
      <c r="C20" s="288" t="s">
        <v>177</v>
      </c>
      <c r="D20" s="288"/>
      <c r="E20" s="288"/>
      <c r="F20" s="288"/>
      <c r="G20" s="288"/>
      <c r="H20" s="288"/>
      <c r="I20" s="288"/>
      <c r="J20" s="288"/>
      <c r="K20" s="288"/>
      <c r="L20" s="289"/>
    </row>
    <row r="21" spans="2:12" ht="13.5" thickBot="1">
      <c r="B21" s="290"/>
      <c r="C21" s="291"/>
      <c r="D21" s="291"/>
      <c r="E21" s="291"/>
      <c r="F21" s="291"/>
      <c r="G21" s="291"/>
      <c r="H21" s="291"/>
      <c r="I21" s="291"/>
      <c r="J21" s="291"/>
      <c r="K21" s="291"/>
      <c r="L21" s="292"/>
    </row>
    <row r="22" spans="2:12">
      <c r="B22" s="293"/>
      <c r="C22" s="294"/>
      <c r="D22" s="294"/>
      <c r="E22" s="294"/>
      <c r="F22" s="294"/>
      <c r="G22" s="294"/>
      <c r="H22" s="294"/>
      <c r="I22" s="294"/>
      <c r="J22" s="294"/>
      <c r="K22" s="294"/>
      <c r="L22" s="295"/>
    </row>
    <row r="23" spans="2:12" ht="13.5" thickBot="1">
      <c r="B23" s="296"/>
      <c r="C23" s="297"/>
      <c r="D23" s="297"/>
      <c r="E23" s="297"/>
      <c r="F23" s="297"/>
      <c r="G23" s="297"/>
      <c r="H23" s="297"/>
      <c r="I23" s="297"/>
      <c r="J23" s="297"/>
      <c r="K23" s="297"/>
      <c r="L23" s="298"/>
    </row>
    <row r="24" spans="2:12">
      <c r="B24" s="272"/>
      <c r="C24" s="272"/>
      <c r="D24" s="272"/>
      <c r="E24" s="272"/>
      <c r="F24" s="272"/>
      <c r="G24" s="272"/>
      <c r="H24" s="272"/>
      <c r="I24" s="272"/>
      <c r="J24" s="272"/>
      <c r="K24" s="272"/>
    </row>
    <row r="25" spans="2:12">
      <c r="B25" s="272"/>
      <c r="C25" s="272"/>
      <c r="D25" s="272"/>
      <c r="E25" s="272"/>
      <c r="F25" s="272"/>
      <c r="G25" s="272"/>
      <c r="H25" s="272"/>
      <c r="I25" s="272"/>
      <c r="J25" s="272"/>
      <c r="K25" s="272"/>
    </row>
    <row r="26" spans="2:12">
      <c r="B26" s="272"/>
      <c r="C26" s="272"/>
      <c r="D26" s="272"/>
      <c r="E26" s="272"/>
      <c r="F26" s="272"/>
      <c r="G26" s="272"/>
      <c r="H26" s="272"/>
      <c r="I26" s="272"/>
      <c r="J26" s="272"/>
      <c r="K26" s="272"/>
    </row>
    <row r="27" spans="2:12">
      <c r="B27" s="272"/>
      <c r="C27" s="272"/>
      <c r="D27" s="272"/>
      <c r="E27" s="272"/>
      <c r="F27" s="272"/>
      <c r="G27" s="272"/>
      <c r="H27" s="272"/>
      <c r="I27" s="272"/>
      <c r="J27" s="272"/>
      <c r="K27" s="272"/>
    </row>
    <row r="28" spans="2:12">
      <c r="B28" s="272"/>
      <c r="C28" s="272"/>
      <c r="D28" s="272"/>
      <c r="E28" s="272"/>
      <c r="F28" s="272"/>
      <c r="G28" s="272"/>
      <c r="H28" s="272"/>
      <c r="I28" s="272"/>
      <c r="J28" s="272"/>
      <c r="K28" s="272"/>
    </row>
    <row r="29" spans="2:12">
      <c r="B29" s="272"/>
      <c r="C29" s="272"/>
      <c r="D29" s="272"/>
      <c r="E29" s="272"/>
      <c r="F29" s="272"/>
      <c r="G29" s="272"/>
      <c r="H29" s="272"/>
      <c r="I29" s="272"/>
      <c r="J29" s="272"/>
      <c r="K29" s="272"/>
    </row>
  </sheetData>
  <mergeCells count="1">
    <mergeCell ref="C18:K18"/>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N30"/>
  <sheetViews>
    <sheetView zoomScale="75" workbookViewId="0">
      <selection activeCell="S40" sqref="S40"/>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10" customWidth="1"/>
    <col min="9" max="9" width="5.375" style="110" customWidth="1"/>
    <col min="10" max="10" width="13.625" style="110" customWidth="1"/>
    <col min="11" max="11" width="16.375" style="110" customWidth="1"/>
    <col min="12" max="12" width="12.625" bestFit="1" customWidth="1"/>
  </cols>
  <sheetData>
    <row r="1" spans="1:11" ht="15">
      <c r="A1" s="327" t="s">
        <v>0</v>
      </c>
      <c r="B1" s="327"/>
      <c r="C1" s="328"/>
      <c r="D1" s="328"/>
      <c r="E1" s="328"/>
      <c r="F1" s="328"/>
      <c r="G1" s="328"/>
      <c r="H1" s="328"/>
      <c r="I1" s="328"/>
      <c r="J1" s="328"/>
      <c r="K1" s="328"/>
    </row>
    <row r="2" spans="1:11">
      <c r="A2" s="16"/>
      <c r="B2" s="16"/>
      <c r="C2" s="16"/>
      <c r="D2" s="16"/>
      <c r="E2" s="16"/>
      <c r="F2" s="16"/>
      <c r="G2" s="16"/>
      <c r="H2" s="125"/>
      <c r="I2" s="125"/>
      <c r="J2" s="125"/>
      <c r="K2" s="125"/>
    </row>
    <row r="3" spans="1:11">
      <c r="A3" s="329" t="s">
        <v>132</v>
      </c>
      <c r="B3" s="329"/>
      <c r="C3" s="330"/>
      <c r="D3" s="330"/>
      <c r="E3" s="330"/>
      <c r="F3" s="330"/>
      <c r="G3" s="330"/>
      <c r="H3" s="330"/>
      <c r="I3" s="330"/>
      <c r="J3" s="330"/>
      <c r="K3" s="330"/>
    </row>
    <row r="4" spans="1:11">
      <c r="A4" s="16"/>
      <c r="B4" s="16"/>
      <c r="C4" s="18"/>
      <c r="D4" s="16"/>
      <c r="E4" s="16"/>
      <c r="F4" s="16"/>
      <c r="G4" s="16"/>
      <c r="H4" s="125"/>
      <c r="I4" s="125"/>
      <c r="J4" s="125"/>
      <c r="K4" s="125"/>
    </row>
    <row r="5" spans="1:11">
      <c r="A5" s="46" t="s">
        <v>133</v>
      </c>
      <c r="B5" s="19"/>
      <c r="C5" s="20"/>
      <c r="D5" s="20"/>
      <c r="E5" s="20"/>
      <c r="F5" s="20"/>
      <c r="G5" s="20"/>
      <c r="H5" s="126"/>
      <c r="I5" s="29"/>
      <c r="J5" s="143" t="s">
        <v>29</v>
      </c>
      <c r="K5" s="126" t="s">
        <v>134</v>
      </c>
    </row>
    <row r="6" spans="1:11">
      <c r="A6" s="46" t="s">
        <v>145</v>
      </c>
      <c r="B6" s="11">
        <v>2020</v>
      </c>
      <c r="C6" s="12" t="s">
        <v>31</v>
      </c>
      <c r="D6" s="13"/>
      <c r="E6" s="13" t="s">
        <v>62</v>
      </c>
      <c r="F6" s="13"/>
      <c r="G6" s="13"/>
      <c r="H6" s="29"/>
      <c r="I6" s="29"/>
      <c r="J6" s="29"/>
      <c r="K6" s="29"/>
    </row>
    <row r="7" spans="1:11" ht="13.5" thickBot="1"/>
    <row r="8" spans="1:11">
      <c r="A8" s="5"/>
      <c r="B8" s="376" t="s">
        <v>35</v>
      </c>
      <c r="C8" s="426"/>
      <c r="D8" s="426"/>
      <c r="E8" s="426"/>
      <c r="F8" s="426"/>
      <c r="G8" s="427"/>
      <c r="H8" s="217" t="s">
        <v>109</v>
      </c>
      <c r="I8" s="429" t="s">
        <v>111</v>
      </c>
      <c r="J8" s="430"/>
      <c r="K8" s="144" t="s">
        <v>115</v>
      </c>
    </row>
    <row r="9" spans="1:11">
      <c r="A9" s="5"/>
      <c r="B9" s="408"/>
      <c r="C9" s="409"/>
      <c r="D9" s="409"/>
      <c r="E9" s="409"/>
      <c r="F9" s="409"/>
      <c r="G9" s="410"/>
      <c r="H9" s="218" t="s">
        <v>110</v>
      </c>
      <c r="I9" s="431" t="s">
        <v>112</v>
      </c>
      <c r="J9" s="432"/>
      <c r="K9" s="145" t="s">
        <v>116</v>
      </c>
    </row>
    <row r="10" spans="1:11" ht="13.5" thickBot="1">
      <c r="A10" s="5"/>
      <c r="B10" s="420"/>
      <c r="C10" s="421"/>
      <c r="D10" s="421"/>
      <c r="E10" s="421"/>
      <c r="F10" s="421"/>
      <c r="G10" s="422"/>
      <c r="H10" s="219" t="s">
        <v>114</v>
      </c>
      <c r="I10" s="433" t="s">
        <v>113</v>
      </c>
      <c r="J10" s="434"/>
      <c r="K10" s="146" t="s">
        <v>114</v>
      </c>
    </row>
    <row r="11" spans="1:11">
      <c r="A11" s="98">
        <v>1</v>
      </c>
      <c r="B11" s="425" t="s">
        <v>117</v>
      </c>
      <c r="C11" s="426"/>
      <c r="D11" s="426"/>
      <c r="E11" s="426"/>
      <c r="F11" s="426"/>
      <c r="G11" s="427"/>
      <c r="H11" s="220">
        <f>+SUM(H12:H17)</f>
        <v>34086167.829999998</v>
      </c>
      <c r="I11" s="435">
        <f>+SUM(I12:J17)</f>
        <v>9428318.9099999964</v>
      </c>
      <c r="J11" s="435"/>
      <c r="K11" s="147">
        <f>+SUM(K12:K17)</f>
        <v>43514486.739999995</v>
      </c>
    </row>
    <row r="12" spans="1:11">
      <c r="A12" s="98">
        <v>2</v>
      </c>
      <c r="B12" s="424" t="s">
        <v>118</v>
      </c>
      <c r="C12" s="409"/>
      <c r="D12" s="409"/>
      <c r="E12" s="409"/>
      <c r="F12" s="409"/>
      <c r="G12" s="410"/>
      <c r="H12" s="221">
        <v>34086167.829999998</v>
      </c>
      <c r="I12" s="428">
        <f>+'Anexo 2 Bis'!K13</f>
        <v>9428318.9099999964</v>
      </c>
      <c r="J12" s="428"/>
      <c r="K12" s="122">
        <f t="shared" ref="K12:K17" si="0">+H12+I12</f>
        <v>43514486.739999995</v>
      </c>
    </row>
    <row r="13" spans="1:11">
      <c r="A13" s="98">
        <v>3</v>
      </c>
      <c r="B13" s="424" t="s">
        <v>119</v>
      </c>
      <c r="C13" s="409"/>
      <c r="D13" s="409"/>
      <c r="E13" s="409"/>
      <c r="F13" s="409"/>
      <c r="G13" s="410"/>
      <c r="H13" s="221">
        <v>0</v>
      </c>
      <c r="I13" s="428">
        <v>0</v>
      </c>
      <c r="J13" s="428"/>
      <c r="K13" s="122">
        <f t="shared" si="0"/>
        <v>0</v>
      </c>
    </row>
    <row r="14" spans="1:11">
      <c r="A14" s="98">
        <v>4</v>
      </c>
      <c r="B14" s="424" t="s">
        <v>120</v>
      </c>
      <c r="C14" s="409"/>
      <c r="D14" s="409"/>
      <c r="E14" s="409"/>
      <c r="F14" s="409"/>
      <c r="G14" s="410"/>
      <c r="H14" s="221">
        <v>0</v>
      </c>
      <c r="I14" s="428">
        <v>0</v>
      </c>
      <c r="J14" s="428"/>
      <c r="K14" s="122">
        <f t="shared" si="0"/>
        <v>0</v>
      </c>
    </row>
    <row r="15" spans="1:11">
      <c r="A15" s="98">
        <v>5</v>
      </c>
      <c r="B15" s="424" t="s">
        <v>121</v>
      </c>
      <c r="C15" s="409"/>
      <c r="D15" s="409"/>
      <c r="E15" s="409"/>
      <c r="F15" s="409"/>
      <c r="G15" s="410"/>
      <c r="H15" s="221">
        <v>0</v>
      </c>
      <c r="I15" s="428">
        <f>+'Anexo 2 Bis'!K15</f>
        <v>0</v>
      </c>
      <c r="J15" s="428"/>
      <c r="K15" s="122">
        <f t="shared" si="0"/>
        <v>0</v>
      </c>
    </row>
    <row r="16" spans="1:11">
      <c r="A16" s="98">
        <v>6</v>
      </c>
      <c r="B16" s="424" t="s">
        <v>122</v>
      </c>
      <c r="C16" s="409"/>
      <c r="D16" s="409"/>
      <c r="E16" s="409"/>
      <c r="F16" s="409"/>
      <c r="G16" s="410"/>
      <c r="H16" s="221">
        <v>0</v>
      </c>
      <c r="I16" s="428">
        <f>+'Anexo 2 Bis'!J17+'Anexo 2 Bis'!K17</f>
        <v>0</v>
      </c>
      <c r="J16" s="428"/>
      <c r="K16" s="122">
        <f t="shared" si="0"/>
        <v>0</v>
      </c>
    </row>
    <row r="17" spans="1:14">
      <c r="A17" s="98">
        <v>9</v>
      </c>
      <c r="B17" s="424" t="s">
        <v>123</v>
      </c>
      <c r="C17" s="409"/>
      <c r="D17" s="409"/>
      <c r="E17" s="409"/>
      <c r="F17" s="409"/>
      <c r="G17" s="410"/>
      <c r="H17" s="221">
        <v>0</v>
      </c>
      <c r="I17" s="428">
        <f>+'Anexo 2 Bis'!J18+'Anexo 2 Bis'!K18</f>
        <v>0</v>
      </c>
      <c r="J17" s="428"/>
      <c r="K17" s="122">
        <f t="shared" si="0"/>
        <v>0</v>
      </c>
    </row>
    <row r="18" spans="1:14">
      <c r="A18" s="98">
        <v>10</v>
      </c>
      <c r="B18" s="419" t="s">
        <v>124</v>
      </c>
      <c r="C18" s="409"/>
      <c r="D18" s="409"/>
      <c r="E18" s="409"/>
      <c r="F18" s="409"/>
      <c r="G18" s="410"/>
      <c r="H18" s="222">
        <f>+SUM(H19:H22)</f>
        <v>0</v>
      </c>
      <c r="I18" s="418">
        <f>+SUM(I19:J22)</f>
        <v>0</v>
      </c>
      <c r="J18" s="418"/>
      <c r="K18" s="148">
        <f>+SUM(K19:K22)</f>
        <v>0</v>
      </c>
    </row>
    <row r="19" spans="1:14">
      <c r="A19" s="98">
        <v>11</v>
      </c>
      <c r="B19" s="408" t="s">
        <v>125</v>
      </c>
      <c r="C19" s="409"/>
      <c r="D19" s="409"/>
      <c r="E19" s="409"/>
      <c r="F19" s="409"/>
      <c r="G19" s="410"/>
      <c r="H19" s="221">
        <v>0</v>
      </c>
      <c r="I19" s="428">
        <f>+'Anexo 2 Bis'!J16+'Anexo 2 Bis'!K16</f>
        <v>0</v>
      </c>
      <c r="J19" s="428"/>
      <c r="K19" s="122">
        <f t="shared" ref="K19:K24" si="1">+H19+I19</f>
        <v>0</v>
      </c>
    </row>
    <row r="20" spans="1:14">
      <c r="A20" s="98">
        <v>12</v>
      </c>
      <c r="B20" s="408" t="s">
        <v>126</v>
      </c>
      <c r="C20" s="409"/>
      <c r="D20" s="409"/>
      <c r="E20" s="409"/>
      <c r="F20" s="409"/>
      <c r="G20" s="410"/>
      <c r="H20" s="221">
        <v>0</v>
      </c>
      <c r="I20" s="428">
        <f>+'Anexo 2 Bis'!J17+'Anexo 2 Bis'!K17</f>
        <v>0</v>
      </c>
      <c r="J20" s="428"/>
      <c r="K20" s="122">
        <f t="shared" si="1"/>
        <v>0</v>
      </c>
    </row>
    <row r="21" spans="1:14">
      <c r="A21" s="98">
        <v>13</v>
      </c>
      <c r="B21" s="408" t="s">
        <v>127</v>
      </c>
      <c r="C21" s="409"/>
      <c r="D21" s="409"/>
      <c r="E21" s="409"/>
      <c r="F21" s="409"/>
      <c r="G21" s="410"/>
      <c r="H21" s="221">
        <v>0</v>
      </c>
      <c r="I21" s="428">
        <v>0</v>
      </c>
      <c r="J21" s="428"/>
      <c r="K21" s="122">
        <f t="shared" si="1"/>
        <v>0</v>
      </c>
    </row>
    <row r="22" spans="1:14">
      <c r="A22" s="98">
        <v>16</v>
      </c>
      <c r="B22" s="408" t="s">
        <v>128</v>
      </c>
      <c r="C22" s="409"/>
      <c r="D22" s="409"/>
      <c r="E22" s="409"/>
      <c r="F22" s="409"/>
      <c r="G22" s="410"/>
      <c r="H22" s="221">
        <v>0</v>
      </c>
      <c r="I22" s="428">
        <v>0</v>
      </c>
      <c r="J22" s="428"/>
      <c r="K22" s="122">
        <f t="shared" si="1"/>
        <v>0</v>
      </c>
    </row>
    <row r="23" spans="1:14">
      <c r="A23" s="98">
        <v>17</v>
      </c>
      <c r="B23" s="419" t="s">
        <v>129</v>
      </c>
      <c r="C23" s="409"/>
      <c r="D23" s="409"/>
      <c r="E23" s="409"/>
      <c r="F23" s="409"/>
      <c r="G23" s="410"/>
      <c r="H23" s="222">
        <v>0</v>
      </c>
      <c r="I23" s="418">
        <v>0</v>
      </c>
      <c r="J23" s="418"/>
      <c r="K23" s="148">
        <f t="shared" si="1"/>
        <v>0</v>
      </c>
    </row>
    <row r="24" spans="1:14">
      <c r="A24" s="98">
        <v>18</v>
      </c>
      <c r="B24" s="419" t="s">
        <v>130</v>
      </c>
      <c r="C24" s="409"/>
      <c r="D24" s="409"/>
      <c r="E24" s="409"/>
      <c r="F24" s="409"/>
      <c r="G24" s="410"/>
      <c r="H24" s="222">
        <v>0</v>
      </c>
      <c r="I24" s="418">
        <f>+'Anexo 2 Bis'!K18+'Anexo 2 Bis'!J18</f>
        <v>0</v>
      </c>
      <c r="J24" s="418"/>
      <c r="K24" s="148">
        <f t="shared" si="1"/>
        <v>0</v>
      </c>
    </row>
    <row r="25" spans="1:14">
      <c r="A25" s="5"/>
      <c r="B25" s="419" t="s">
        <v>131</v>
      </c>
      <c r="C25" s="409"/>
      <c r="D25" s="409"/>
      <c r="E25" s="409"/>
      <c r="F25" s="409"/>
      <c r="G25" s="410"/>
      <c r="H25" s="222">
        <f>+H11+H18+H23+H24</f>
        <v>34086167.829999998</v>
      </c>
      <c r="I25" s="418">
        <f>+I11+I18+I23+I24</f>
        <v>9428318.9099999964</v>
      </c>
      <c r="J25" s="418"/>
      <c r="K25" s="148">
        <f>+K11+K18+K23+K24</f>
        <v>43514486.739999995</v>
      </c>
      <c r="L25" s="110"/>
    </row>
    <row r="26" spans="1:14" ht="13.5" thickBot="1">
      <c r="A26" s="5"/>
      <c r="B26" s="420"/>
      <c r="C26" s="421"/>
      <c r="D26" s="421"/>
      <c r="E26" s="421"/>
      <c r="F26" s="421"/>
      <c r="G26" s="422"/>
      <c r="H26" s="223"/>
      <c r="I26" s="412"/>
      <c r="J26" s="412"/>
      <c r="K26" s="149"/>
    </row>
    <row r="27" spans="1:14" ht="48.75" customHeight="1">
      <c r="C27" s="413"/>
      <c r="D27" s="414"/>
      <c r="E27" s="414"/>
      <c r="F27" s="414"/>
      <c r="G27" s="415"/>
      <c r="N27" s="110"/>
    </row>
    <row r="28" spans="1:14">
      <c r="B28" s="416"/>
      <c r="C28" s="416"/>
      <c r="D28" s="416"/>
      <c r="E28" s="416"/>
      <c r="F28" s="54"/>
      <c r="G28" s="416"/>
      <c r="H28" s="437"/>
      <c r="I28" s="123"/>
      <c r="J28" s="417"/>
      <c r="K28" s="417"/>
    </row>
    <row r="29" spans="1:14" ht="11.25" customHeight="1">
      <c r="B29" s="411"/>
      <c r="C29" s="411"/>
      <c r="D29" s="411"/>
      <c r="E29" s="411"/>
      <c r="F29" s="52"/>
      <c r="G29" s="411"/>
      <c r="H29" s="436"/>
      <c r="I29" s="150"/>
      <c r="J29" s="423"/>
      <c r="K29" s="423"/>
    </row>
    <row r="30" spans="1:14" ht="9.75" customHeight="1">
      <c r="B30" s="436"/>
      <c r="C30" s="436"/>
      <c r="D30" s="436"/>
      <c r="E30" s="436"/>
      <c r="F30" s="53"/>
      <c r="G30" s="436"/>
      <c r="H30" s="436"/>
      <c r="I30" s="150"/>
      <c r="J30" s="423"/>
      <c r="K30" s="423"/>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7716535433070868" bottom="0.98425196850393704" header="0" footer="0"/>
  <pageSetup paperSize="9" scale="90" orientation="landscape"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4</vt:i4>
      </vt:variant>
    </vt:vector>
  </HeadingPairs>
  <TitlesOfParts>
    <vt:vector size="15" baseType="lpstr">
      <vt:lpstr>Anexo I Programacion Financiera</vt:lpstr>
      <vt:lpstr>anexo 2 </vt:lpstr>
      <vt:lpstr>Anexo 2 Bis</vt:lpstr>
      <vt:lpstr>anexo 3 </vt:lpstr>
      <vt:lpstr>Anexo 4 </vt:lpstr>
      <vt:lpstr>ANEXO 30 INC. C</vt:lpstr>
      <vt:lpstr>ANEXO 30 INC. D</vt:lpstr>
      <vt:lpstr>ANEXO 30 ART. 27</vt:lpstr>
      <vt:lpstr>Anexo 6</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2020-08-05T15:17:16Z</cp:lastPrinted>
  <dcterms:created xsi:type="dcterms:W3CDTF">2005-10-29T15:03:20Z</dcterms:created>
  <dcterms:modified xsi:type="dcterms:W3CDTF">2020-08-28T15:07:58Z</dcterms:modified>
</cp:coreProperties>
</file>