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activeTab="9"/>
  </bookViews>
  <sheets>
    <sheet name="Anexo I Programacion Financiera" sheetId="10" r:id="rId1"/>
    <sheet name="anexo 2 " sheetId="1" r:id="rId2"/>
    <sheet name="Anexo 2 Bis" sheetId="8" r:id="rId3"/>
    <sheet name="anexo 3 " sheetId="6" r:id="rId4"/>
    <sheet name="Anexo 4 " sheetId="4" r:id="rId5"/>
    <sheet name="ANEXO 30 INC. C" sheetId="16" r:id="rId6"/>
    <sheet name="ANEXO 30 INC. D" sheetId="17" r:id="rId7"/>
    <sheet name="Anexo 6" sheetId="13" r:id="rId8"/>
    <sheet name="ANEXO 19" sheetId="18" r:id="rId9"/>
    <sheet name="ANEXO 20" sheetId="19" r:id="rId10"/>
  </sheets>
  <definedNames>
    <definedName name="Print_Area" localSheetId="1">'anexo 2 '!$A$1:$O$23</definedName>
    <definedName name="Print_Area" localSheetId="5">'ANEXO 30 INC. C'!$B$1:$K$23</definedName>
    <definedName name="Print_Area" localSheetId="4">'Anexo 4 '!$A$2:$L$29</definedName>
    <definedName name="Print_Area" localSheetId="0">'Anexo I Programacion Financiera'!$A$1:$L$27</definedName>
  </definedNames>
  <calcPr calcId="124519"/>
</workbook>
</file>

<file path=xl/calcChain.xml><?xml version="1.0" encoding="utf-8"?>
<calcChain xmlns="http://schemas.openxmlformats.org/spreadsheetml/2006/main">
  <c r="J13" i="19"/>
  <c r="H13"/>
  <c r="D13"/>
  <c r="C13"/>
  <c r="I11"/>
  <c r="I13" s="1"/>
  <c r="I25" i="4"/>
  <c r="I26" s="1"/>
  <c r="I17"/>
  <c r="I14"/>
  <c r="I15" s="1"/>
  <c r="L14" i="10"/>
  <c r="K18" i="1"/>
  <c r="K17"/>
  <c r="M17" s="1"/>
  <c r="K16"/>
  <c r="K14"/>
  <c r="J12"/>
  <c r="K12" s="1"/>
  <c r="J13"/>
  <c r="K13" s="1"/>
  <c r="C20"/>
  <c r="E17" i="8"/>
  <c r="E15"/>
  <c r="J15" s="1"/>
  <c r="D18"/>
  <c r="D17"/>
  <c r="D16"/>
  <c r="D14"/>
  <c r="E14" s="1"/>
  <c r="D13"/>
  <c r="E13" s="1"/>
  <c r="K13" s="1"/>
  <c r="J18" i="1"/>
  <c r="J17"/>
  <c r="O17" s="1"/>
  <c r="J16"/>
  <c r="M16" s="1"/>
  <c r="J15"/>
  <c r="O14"/>
  <c r="I28" i="10"/>
  <c r="J28"/>
  <c r="K17" i="8"/>
  <c r="O19" i="1"/>
  <c r="O16"/>
  <c r="E19"/>
  <c r="E18"/>
  <c r="N18" s="1"/>
  <c r="E17"/>
  <c r="N17" s="1"/>
  <c r="E16"/>
  <c r="E15"/>
  <c r="N15" s="1"/>
  <c r="E14"/>
  <c r="E13"/>
  <c r="E12"/>
  <c r="N12" s="1"/>
  <c r="N16"/>
  <c r="I19" i="10"/>
  <c r="J19"/>
  <c r="L21"/>
  <c r="L22"/>
  <c r="L24"/>
  <c r="H26"/>
  <c r="I26"/>
  <c r="J26"/>
  <c r="K26"/>
  <c r="L25"/>
  <c r="H19"/>
  <c r="L19" s="1"/>
  <c r="H20"/>
  <c r="H15"/>
  <c r="H18" s="1"/>
  <c r="I15"/>
  <c r="I18" s="1"/>
  <c r="I20"/>
  <c r="J15"/>
  <c r="L13"/>
  <c r="L16"/>
  <c r="K19"/>
  <c r="J20"/>
  <c r="L17"/>
  <c r="K15"/>
  <c r="K18" s="1"/>
  <c r="K20"/>
  <c r="B20" i="1"/>
  <c r="D20"/>
  <c r="I20"/>
  <c r="L20"/>
  <c r="I20" i="8"/>
  <c r="C20"/>
  <c r="J24" i="4"/>
  <c r="J22"/>
  <c r="J21"/>
  <c r="H14"/>
  <c r="H13"/>
  <c r="J13" s="1"/>
  <c r="J16"/>
  <c r="I19"/>
  <c r="K23" i="13"/>
  <c r="K14"/>
  <c r="K21"/>
  <c r="K22"/>
  <c r="H11"/>
  <c r="H18"/>
  <c r="H28" i="10"/>
  <c r="M14"/>
  <c r="M17"/>
  <c r="K15" i="8" l="1"/>
  <c r="I15" i="13" s="1"/>
  <c r="M14" i="1"/>
  <c r="M12"/>
  <c r="K15"/>
  <c r="M13"/>
  <c r="O13"/>
  <c r="O12"/>
  <c r="H25" i="4"/>
  <c r="H26" s="1"/>
  <c r="K14" i="8"/>
  <c r="J14"/>
  <c r="D20"/>
  <c r="E18"/>
  <c r="H17" i="4"/>
  <c r="E16" i="8"/>
  <c r="K16" s="1"/>
  <c r="J13"/>
  <c r="O18" i="1"/>
  <c r="M18"/>
  <c r="J20"/>
  <c r="O15"/>
  <c r="J18" i="10"/>
  <c r="J17" i="8"/>
  <c r="H19" i="4"/>
  <c r="I20"/>
  <c r="H25" i="13"/>
  <c r="K23" i="10"/>
  <c r="L26"/>
  <c r="I22" i="8"/>
  <c r="N14" i="1"/>
  <c r="E20"/>
  <c r="I18" i="4"/>
  <c r="J14"/>
  <c r="J19"/>
  <c r="H15"/>
  <c r="H23" i="10"/>
  <c r="I23"/>
  <c r="J25" i="4"/>
  <c r="N13" i="1"/>
  <c r="L15" i="10"/>
  <c r="C22" i="8"/>
  <c r="L20" i="10"/>
  <c r="M15" i="1" l="1"/>
  <c r="J17" i="4"/>
  <c r="H20"/>
  <c r="K20" i="1"/>
  <c r="L18" i="10"/>
  <c r="J23"/>
  <c r="L23" s="1"/>
  <c r="D22" i="8"/>
  <c r="K18"/>
  <c r="K20" s="1"/>
  <c r="J18"/>
  <c r="J16"/>
  <c r="E20"/>
  <c r="M20" i="1"/>
  <c r="O20"/>
  <c r="I16" i="13"/>
  <c r="I20"/>
  <c r="K27" i="10"/>
  <c r="I23" i="4"/>
  <c r="J20"/>
  <c r="N20" i="1"/>
  <c r="J15" i="4"/>
  <c r="J18" s="1"/>
  <c r="H18"/>
  <c r="K15" i="13"/>
  <c r="H27" i="10"/>
  <c r="K13" i="13"/>
  <c r="I12"/>
  <c r="J26" i="4"/>
  <c r="I27" i="10"/>
  <c r="K16" i="13" l="1"/>
  <c r="J27" i="10"/>
  <c r="I17" i="13"/>
  <c r="I24"/>
  <c r="I19"/>
  <c r="E22" i="8"/>
  <c r="J20"/>
  <c r="K20" i="13"/>
  <c r="I27" i="4"/>
  <c r="H23"/>
  <c r="K22" i="8"/>
  <c r="L27" i="10"/>
  <c r="J23" i="4"/>
  <c r="K12" i="13"/>
  <c r="I11"/>
  <c r="K24" l="1"/>
  <c r="K17"/>
  <c r="K19"/>
  <c r="I18"/>
  <c r="H27" i="4"/>
  <c r="J27"/>
  <c r="K11" i="13" l="1"/>
  <c r="I25"/>
  <c r="K18"/>
  <c r="K25" l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<sst xmlns="http://schemas.openxmlformats.org/spreadsheetml/2006/main" count="306" uniqueCount="189">
  <si>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</si>
  <si>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</si>
  <si>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</si>
  <si>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</si>
  <si>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</si>
  <si>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</si>
  <si>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</si>
  <si>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</si>
  <si>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</si>
  <si>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</si>
  <si>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</si>
  <si>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</si>
  <si>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</si>
  <si>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</si>
  <si>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</si>
  <si>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</si>
  <si>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</si>
  <si>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</si>
  <si>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</si>
  <si>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</si>
  <si>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</si>
  <si>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</si>
  <si>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</si>
  <si>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</si>
  <si>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</si>
  <si>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</si>
  <si>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</si>
  <si>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</si>
  <si>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</si>
  <si>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</si>
  <si>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</si>
  <si>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</si>
  <si>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</si>
  <si>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</si>
  <si>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</si>
  <si>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</si>
  <si>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</si>
  <si>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</si>
  <si>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</si>
  <si>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</si>
  <si>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</si>
  <si>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</si>
  <si>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</si>
  <si>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</si>
  <si>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</si>
  <si>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</si>
  <si>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</si>
  <si>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</si>
  <si>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</si>
  <si>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</si>
  <si>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</si>
  <si>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</si>
  <si>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</si>
  <si>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</si>
  <si>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</si>
  <si>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</si>
  <si>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</si>
  <si>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</si>
  <si>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</si>
  <si>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</si>
  <si>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</si>
  <si>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</si>
  <si>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</si>
  <si>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</si>
  <si>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</si>
  <si>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</si>
  <si>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</si>
  <si>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</si>
  <si>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</si>
  <si>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</si>
  <si>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</si>
  <si>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</si>
  <si>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</si>
  <si>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</si>
  <si>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</si>
  <si>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</si>
  <si>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</si>
  <si>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</si>
  <si>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</si>
  <si>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</si>
  <si>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</si>
  <si>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</si>
  <si>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</si>
  <si>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</si>
  <si>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</si>
  <si>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</si>
  <si>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</si>
  <si>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</si>
  <si>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</si>
  <si>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</si>
  <si>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</si>
  <si>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</si>
  <si>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</si>
  <si>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</si>
  <si>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</si>
  <si>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</si>
  <si>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</si>
  <si>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</si>
  <si>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</si>
  <si>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</si>
  <si>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</si>
  <si>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</si>
  <si>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</si>
  <si>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</si>
  <si>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</si>
  <si>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</si>
  <si>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</si>
  <si>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</si>
  <si>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</si>
  <si>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</si>
  <si>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</si>
  <si>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</si>
  <si>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</si>
  <si>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</si>
  <si>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</si>
  <si>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</si>
  <si>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</si>
  <si>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</si>
  <si>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</si>
  <si>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</si>
  <si>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</si>
  <si>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</si>
  <si>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</si>
  <si>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</si>
  <si>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</si>
  <si>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</si>
  <si>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</si>
  <si>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</si>
  <si>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</si>
  <si>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</si>
  <si>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</si>
  <si>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</si>
  <si>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</si>
  <si>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</si>
  <si>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</si>
  <si>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</si>
  <si>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</si>
  <si>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</si>
  <si>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</si>
  <si>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</si>
  <si>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</si>
  <si>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</si>
  <si>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</si>
  <si>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</si>
  <si>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>EJERCICIO: 2015</t>
  </si>
  <si>
    <t xml:space="preserve">           </t>
  </si>
  <si>
    <t>EJERCICIO:  2.018</t>
  </si>
  <si>
    <t>LAS MEDIDAS TOMADAS PARA LA CORRECCIÓN DE DESVÍOS SON LAS SIGUIENTES:</t>
  </si>
  <si>
    <t>EJERCICIO: 2019</t>
  </si>
  <si>
    <t>EJERCICIO:  2.019</t>
  </si>
  <si>
    <t>Cámara de Diputados</t>
  </si>
  <si>
    <t>Al Final</t>
  </si>
  <si>
    <t>Bajas</t>
  </si>
  <si>
    <t>Altas</t>
  </si>
  <si>
    <t>Al Inicio</t>
  </si>
  <si>
    <t>Importe Liquidado en el trimestre</t>
  </si>
  <si>
    <t>Cargos</t>
  </si>
  <si>
    <t>ADMINISTRACIÓN CENTRAL</t>
  </si>
  <si>
    <t>PLANTA DE PERSONAL TOTAL</t>
  </si>
  <si>
    <t>PLANTA DE PERSONAL TEMPORARIA</t>
  </si>
  <si>
    <t>PLANTA DE PERSONAL PERMANENTE</t>
  </si>
  <si>
    <t>ORGANISMO</t>
  </si>
  <si>
    <t>TRIMESTRE:</t>
  </si>
  <si>
    <r>
      <rPr>
        <b/>
        <sz val="11"/>
        <color theme="1"/>
        <rFont val="Calibri"/>
        <family val="2"/>
        <scheme val="minor"/>
      </rPr>
      <t>EJERCICIO:</t>
    </r>
    <r>
      <rPr>
        <sz val="10"/>
        <rFont val="Verdana"/>
      </rPr>
      <t xml:space="preserve"> 2019</t>
    </r>
  </si>
  <si>
    <r>
      <t xml:space="preserve">NOMENCLADOR: </t>
    </r>
    <r>
      <rPr>
        <sz val="10"/>
        <rFont val="Verdana"/>
      </rPr>
      <t>1.01.02</t>
    </r>
  </si>
  <si>
    <r>
      <rPr>
        <b/>
        <sz val="11"/>
        <color theme="1"/>
        <rFont val="Calibri"/>
        <family val="2"/>
        <scheme val="minor"/>
      </rPr>
      <t xml:space="preserve">REPARTICIÓN / ORGANISMO: </t>
    </r>
    <r>
      <rPr>
        <sz val="10"/>
        <rFont val="Verdana"/>
      </rPr>
      <t>HONORABLE CÁMARA DE DIPUTADOS</t>
    </r>
  </si>
  <si>
    <t>ANEXO 19: DETALLE DE LA PLANTA DE PERSONAL Y CONTRATOS DE LOCACIÓN. IMPORTES LIQUIDADOS ACUMULADOS AL FIN DE CADA TRIMESTRE</t>
  </si>
  <si>
    <t>ACUERDO Nº 3949</t>
  </si>
  <si>
    <t>ANEXO N° 20</t>
  </si>
  <si>
    <t>ALTAS Y BAJAS DE CONTRATOS DE LOCACIÓN DE SERVICIOS. Art. 33 inc. B.</t>
  </si>
  <si>
    <t>REPARTICIÓN/ORGANISMO:</t>
  </si>
  <si>
    <t>HONORABLE CÁMARA DE DIPUTADOS</t>
  </si>
  <si>
    <t>EJERCICIO 2019</t>
  </si>
  <si>
    <t xml:space="preserve">TRIMESTRE </t>
  </si>
  <si>
    <t>NOMENCLADOR 10102</t>
  </si>
  <si>
    <t xml:space="preserve">Organismo </t>
  </si>
  <si>
    <t>Cant Inicio</t>
  </si>
  <si>
    <t>Cant. Fin</t>
  </si>
  <si>
    <t>Importe total liquidado</t>
  </si>
  <si>
    <t>H. Cámara de Diputados</t>
  </si>
  <si>
    <t>Totales</t>
  </si>
  <si>
    <t>sin O.P.</t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</si>
  <si>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CORRIENTES</t>
    </r>
    <r>
      <rPr>
        <sz val="8"/>
        <rFont val="Arial"/>
        <family val="2"/>
      </rPr>
      <t xml:space="preserve">: LA DIFERENCIA RESPONDE A:                                                                                                                                        a) LA APLICACIÓN DE LA CLÁUSULA GATILLO EN EL PAGO DE LA PLANTA DE PERSONAL.                                                                    b) AL DAR CUMPLIMIENTO CON CON LO QUE ESTABLECEN LA LEY DE RESPONSABILIDAD FISCAL Y EL ACUERDO 3949 RESPECTO DE LA CARGA DEL ANEXO 1, PROGRAMACIÓN FINANCIERA DEL PRESUPUESTO, EXISTIÓ UNA DIFERENCIA RESPECTO DEL PRESUPUESTO VOTADO Y EL CARGADO A SIDICO EN LAS PARTIDAS 41101 Y 41102 EN LAS FECHAS LÍMITE PARA REALIZAR ESTA PROGRAMACIÓN. LA CÁMARA REALIZA LA CARGA CON LOS VALORES DEL SISTEMA, DEJA ACLARADO QUE NO SE ESTARÍA CUMPLIENDO CON LA RESOLUCIÓN N° 32-S-H-2019 REFRENDADA POR RESOLUCIÓN N° 1072 DE LA HONORABLE CÁMARA DE DIPUTADOS DE LA PROVINCIA DE MENDOZA. A POSTERIORI DE ESTA OBLIGACIÓN SE CORRIGE ESTA DIFERENCIA EN SIDICO, NO PUDIENDO LA HCD CAMBIAR LA PROGRAMACIÓN, LO QUE PRODUCIRÁ DIFERENCIAS EN LOS TRIMESTRES SUBSIGUIENTES.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ADQUISICIONES QUE SE REALIZARÁN DURANTE EL SIGUIENTE  TRIMESTRE,TODO ELLO  DEBIDO A QUE EN LOS TRIMESTRES ANTERIORES ESTA HONORABLE CÁMARA DE DIPUTADOS REDUJO LA INVERSIÓN EN BIENES DE CAPITAL. 
</t>
    </r>
  </si>
  <si>
    <r>
      <rPr>
        <b/>
        <sz val="8"/>
        <rFont val="Arial"/>
        <family val="2"/>
      </rPr>
      <t>1) GASTOS CORRIENTES</t>
    </r>
    <r>
      <rPr>
        <sz val="8"/>
        <rFont val="Arial"/>
        <family val="2"/>
      </rPr>
      <t xml:space="preserve">: A PARTIR DE LA NORMALIZACIÓN DEL GASTO CORRIENTE QUE SE DIFIERE AL PRÓXIMO TRIMESTRE, SE CORRIGEN ASÍ LOS DESVÍOS   </t>
    </r>
  </si>
  <si>
    <r>
      <rPr>
        <b/>
        <sz val="8"/>
        <rFont val="Arial"/>
        <family val="2"/>
      </rPr>
      <t>2) GASTOS DE CAPITAL</t>
    </r>
    <r>
      <rPr>
        <sz val="8"/>
        <rFont val="Arial"/>
        <family val="2"/>
      </rPr>
      <t>: LA DIFERENCIA RESPONDE AL AHORRO PRESUPUESTARIO DECIDIDO POR LA HONORABLE CÁMARA DE DIPUTADOS, LAS MISMAS SERÁN CORREGIDAS EN EL TRIMESTRE SIGUIENTE.</t>
    </r>
  </si>
  <si>
    <t>TERCER TRIMESTRE 2019</t>
  </si>
  <si>
    <t>Importe Liquidado Acumulado Anual</t>
  </si>
  <si>
    <t>Boletos de Ingresos del Trimestre</t>
  </si>
  <si>
    <t>Boletos de Ingresos Acumulados Anual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</si>
</sst>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* #,##0_ ;_ * \-#,##0_ ;_ * &quot;-&quot;??_ ;_ @_ "/>
    <numFmt numFmtId="165" formatCode="_-* #,##0.00\ _€_-;\-* #,##0.00\ _€_-;_-* &quot;-&quot;??\ _€_-;_-@_-"/>
  </numFmts>
  <fonts count="30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sz val="10"/>
      <name val="Verdana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25" fillId="0" borderId="0" applyFont="0" applyFill="0" applyBorder="0" applyAlignment="0" applyProtection="0"/>
  </cellStyleXfs>
  <cellXfs count="47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 applyBorder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6" fillId="0" borderId="36" xfId="0" applyFont="1" applyBorder="1" applyAlignment="1">
      <alignment horizontal="center"/>
    </xf>
    <xf numFmtId="0" fontId="0" fillId="0" borderId="0" xfId="0" applyBorder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5" fillId="0" borderId="28" xfId="0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/>
    <xf numFmtId="0" fontId="0" fillId="0" borderId="15" xfId="0" applyBorder="1"/>
    <xf numFmtId="0" fontId="17" fillId="0" borderId="16" xfId="1" applyFont="1" applyBorder="1" applyAlignment="1">
      <alignment horizontal="center" vertical="center"/>
    </xf>
    <xf numFmtId="0" fontId="6" fillId="0" borderId="13" xfId="0" applyFont="1" applyBorder="1" applyAlignment="1"/>
    <xf numFmtId="0" fontId="0" fillId="0" borderId="13" xfId="0" applyBorder="1" applyAlignment="1">
      <alignment vertical="center"/>
    </xf>
    <xf numFmtId="0" fontId="0" fillId="0" borderId="15" xfId="0" applyBorder="1" applyAlignment="1">
      <alignment horizontal="left"/>
    </xf>
    <xf numFmtId="0" fontId="17" fillId="0" borderId="27" xfId="0" applyFont="1" applyBorder="1" applyAlignment="1">
      <alignment vertical="center"/>
    </xf>
    <xf numFmtId="0" fontId="0" fillId="2" borderId="0" xfId="0" applyFill="1"/>
    <xf numFmtId="43" fontId="0" fillId="2" borderId="32" xfId="2" applyFont="1" applyFill="1" applyBorder="1" applyAlignment="1">
      <alignment vertical="center"/>
    </xf>
    <xf numFmtId="164" fontId="0" fillId="2" borderId="3" xfId="2" applyNumberFormat="1" applyFont="1" applyFill="1" applyBorder="1" applyAlignment="1">
      <alignment vertical="center"/>
    </xf>
    <xf numFmtId="164" fontId="0" fillId="2" borderId="26" xfId="2" applyNumberFormat="1" applyFont="1" applyFill="1" applyBorder="1" applyAlignment="1">
      <alignment vertical="center"/>
    </xf>
    <xf numFmtId="164" fontId="0" fillId="2" borderId="37" xfId="2" applyNumberFormat="1" applyFont="1" applyFill="1" applyBorder="1" applyAlignment="1">
      <alignment vertical="center"/>
    </xf>
    <xf numFmtId="0" fontId="26" fillId="3" borderId="34" xfId="0" applyFont="1" applyFill="1" applyBorder="1" applyAlignment="1">
      <alignment horizontal="center" vertical="center" wrapText="1"/>
    </xf>
    <xf numFmtId="0" fontId="26" fillId="3" borderId="5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6" fillId="2" borderId="0" xfId="0" applyFont="1" applyFill="1"/>
    <xf numFmtId="0" fontId="26" fillId="0" borderId="0" xfId="0" applyFont="1" applyBorder="1"/>
    <xf numFmtId="0" fontId="2" fillId="0" borderId="28" xfId="0" applyFont="1" applyBorder="1"/>
    <xf numFmtId="0" fontId="27" fillId="0" borderId="0" xfId="0" applyFont="1" applyBorder="1"/>
    <xf numFmtId="0" fontId="28" fillId="0" borderId="0" xfId="0" applyFont="1" applyBorder="1"/>
    <xf numFmtId="0" fontId="2" fillId="0" borderId="22" xfId="0" applyFont="1" applyBorder="1"/>
    <xf numFmtId="0" fontId="26" fillId="0" borderId="14" xfId="0" applyFont="1" applyBorder="1"/>
    <xf numFmtId="0" fontId="27" fillId="0" borderId="14" xfId="0" applyFont="1" applyBorder="1"/>
    <xf numFmtId="0" fontId="28" fillId="0" borderId="14" xfId="0" applyFont="1" applyBorder="1"/>
    <xf numFmtId="0" fontId="2" fillId="0" borderId="27" xfId="0" applyFont="1" applyBorder="1"/>
    <xf numFmtId="0" fontId="26" fillId="0" borderId="16" xfId="0" applyFont="1" applyBorder="1"/>
    <xf numFmtId="0" fontId="27" fillId="0" borderId="16" xfId="0" applyFont="1" applyBorder="1"/>
    <xf numFmtId="0" fontId="24" fillId="0" borderId="16" xfId="0" applyFont="1" applyBorder="1"/>
    <xf numFmtId="0" fontId="28" fillId="0" borderId="16" xfId="0" applyFont="1" applyBorder="1"/>
    <xf numFmtId="0" fontId="29" fillId="0" borderId="28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4" xfId="0" applyFont="1" applyBorder="1"/>
    <xf numFmtId="0" fontId="0" fillId="0" borderId="22" xfId="0" applyBorder="1"/>
    <xf numFmtId="0" fontId="0" fillId="0" borderId="14" xfId="0" applyBorder="1"/>
    <xf numFmtId="0" fontId="26" fillId="0" borderId="6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4" xfId="0" applyFont="1" applyBorder="1" applyAlignment="1">
      <alignment horizontal="center"/>
    </xf>
    <xf numFmtId="0" fontId="26" fillId="0" borderId="0" xfId="0" applyFont="1"/>
    <xf numFmtId="0" fontId="0" fillId="0" borderId="20" xfId="0" applyBorder="1"/>
    <xf numFmtId="0" fontId="0" fillId="0" borderId="4" xfId="0" applyBorder="1"/>
    <xf numFmtId="0" fontId="0" fillId="0" borderId="36" xfId="0" applyBorder="1"/>
    <xf numFmtId="4" fontId="0" fillId="0" borderId="36" xfId="0" applyNumberFormat="1" applyBorder="1"/>
    <xf numFmtId="0" fontId="26" fillId="0" borderId="50" xfId="0" applyFont="1" applyBorder="1"/>
    <xf numFmtId="0" fontId="26" fillId="0" borderId="34" xfId="0" applyFont="1" applyBorder="1"/>
    <xf numFmtId="4" fontId="26" fillId="0" borderId="65" xfId="0" applyNumberFormat="1" applyFont="1" applyBorder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6" fillId="3" borderId="49" xfId="0" applyFont="1" applyFill="1" applyBorder="1" applyAlignment="1">
      <alignment horizontal="center" vertical="center" wrapText="1"/>
    </xf>
    <xf numFmtId="164" fontId="0" fillId="2" borderId="0" xfId="2" applyNumberFormat="1" applyFont="1" applyFill="1" applyBorder="1" applyAlignment="1">
      <alignment vertical="center"/>
    </xf>
    <xf numFmtId="43" fontId="0" fillId="2" borderId="0" xfId="2" applyFont="1" applyFill="1" applyBorder="1" applyAlignment="1">
      <alignment vertical="center"/>
    </xf>
    <xf numFmtId="43" fontId="0" fillId="2" borderId="0" xfId="2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64" fontId="0" fillId="2" borderId="0" xfId="2" applyNumberFormat="1" applyFont="1" applyFill="1" applyBorder="1" applyAlignment="1">
      <alignment horizontal="center" vertical="center"/>
    </xf>
    <xf numFmtId="0" fontId="0" fillId="2" borderId="27" xfId="0" applyFont="1" applyFill="1" applyBorder="1"/>
    <xf numFmtId="0" fontId="0" fillId="2" borderId="16" xfId="0" applyFill="1" applyBorder="1"/>
    <xf numFmtId="0" fontId="26" fillId="2" borderId="16" xfId="0" applyFont="1" applyFill="1" applyBorder="1"/>
    <xf numFmtId="0" fontId="26" fillId="2" borderId="12" xfId="0" applyFont="1" applyFill="1" applyBorder="1"/>
    <xf numFmtId="0" fontId="26" fillId="2" borderId="28" xfId="0" applyFont="1" applyFill="1" applyBorder="1"/>
    <xf numFmtId="0" fontId="0" fillId="2" borderId="13" xfId="0" applyFill="1" applyBorder="1"/>
    <xf numFmtId="0" fontId="0" fillId="2" borderId="22" xfId="0" applyFont="1" applyFill="1" applyBorder="1"/>
    <xf numFmtId="0" fontId="0" fillId="2" borderId="14" xfId="0" applyFill="1" applyBorder="1"/>
    <xf numFmtId="0" fontId="26" fillId="2" borderId="14" xfId="0" applyFont="1" applyFill="1" applyBorder="1"/>
    <xf numFmtId="0" fontId="26" fillId="2" borderId="34" xfId="0" applyFont="1" applyFill="1" applyBorder="1"/>
    <xf numFmtId="0" fontId="26" fillId="2" borderId="34" xfId="0" applyFont="1" applyFill="1" applyBorder="1" applyAlignment="1">
      <alignment horizontal="center"/>
    </xf>
    <xf numFmtId="0" fontId="0" fillId="2" borderId="15" xfId="0" applyFill="1" applyBorder="1"/>
    <xf numFmtId="43" fontId="0" fillId="2" borderId="15" xfId="2" applyFont="1" applyFill="1" applyBorder="1" applyAlignment="1">
      <alignment vertical="center"/>
    </xf>
    <xf numFmtId="43" fontId="0" fillId="2" borderId="3" xfId="2" applyNumberFormat="1" applyFont="1" applyFill="1" applyBorder="1" applyAlignment="1">
      <alignment vertical="center"/>
    </xf>
    <xf numFmtId="164" fontId="0" fillId="2" borderId="0" xfId="0" applyNumberFormat="1" applyFill="1"/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8" fillId="0" borderId="0" xfId="1" applyNumberFormat="1" applyFont="1" applyFill="1" applyAlignment="1">
      <alignment horizontal="center"/>
    </xf>
    <xf numFmtId="4" fontId="7" fillId="0" borderId="0" xfId="1" applyNumberFormat="1" applyFont="1" applyFill="1" applyAlignment="1"/>
    <xf numFmtId="4" fontId="3" fillId="0" borderId="2" xfId="0" applyNumberFormat="1" applyFont="1" applyFill="1" applyBorder="1" applyAlignment="1">
      <alignment horizontal="right"/>
    </xf>
    <xf numFmtId="4" fontId="24" fillId="0" borderId="0" xfId="0" applyNumberFormat="1" applyFont="1" applyFill="1" applyAlignment="1"/>
    <xf numFmtId="4" fontId="9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2" fontId="3" fillId="0" borderId="1" xfId="0" applyNumberFormat="1" applyFont="1" applyBorder="1" applyAlignment="1"/>
    <xf numFmtId="2" fontId="3" fillId="0" borderId="2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0" fontId="17" fillId="0" borderId="44" xfId="0" applyFont="1" applyBorder="1" applyAlignment="1">
      <alignment horizontal="left" wrapText="1"/>
    </xf>
    <xf numFmtId="0" fontId="17" fillId="0" borderId="45" xfId="0" applyFont="1" applyBorder="1" applyAlignment="1">
      <alignment horizontal="left" wrapText="1"/>
    </xf>
    <xf numFmtId="0" fontId="17" fillId="0" borderId="46" xfId="0" applyFont="1" applyBorder="1" applyAlignment="1">
      <alignment horizontal="left" wrapText="1"/>
    </xf>
    <xf numFmtId="0" fontId="6" fillId="0" borderId="2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7" fillId="0" borderId="28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left" vertical="center" wrapText="1"/>
    </xf>
    <xf numFmtId="0" fontId="17" fillId="0" borderId="22" xfId="1" applyFont="1" applyBorder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16" xfId="0" applyFont="1" applyBorder="1" applyAlignment="1"/>
    <xf numFmtId="0" fontId="3" fillId="0" borderId="12" xfId="0" applyFont="1" applyBorder="1" applyAlignment="1"/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28" xfId="0" applyFont="1" applyBorder="1" applyAlignment="1">
      <alignment horizontal="left"/>
    </xf>
    <xf numFmtId="4" fontId="16" fillId="0" borderId="1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right"/>
    </xf>
    <xf numFmtId="0" fontId="16" fillId="0" borderId="27" xfId="0" applyFont="1" applyBorder="1" applyAlignment="1"/>
    <xf numFmtId="0" fontId="16" fillId="0" borderId="28" xfId="0" applyFont="1" applyBorder="1" applyAlignment="1"/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4" fontId="13" fillId="0" borderId="0" xfId="0" applyNumberFormat="1" applyFont="1" applyAlignment="1">
      <alignment horizont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64" fontId="0" fillId="2" borderId="3" xfId="2" applyNumberFormat="1" applyFont="1" applyFill="1" applyBorder="1" applyAlignment="1">
      <alignment horizontal="center" vertical="center"/>
    </xf>
    <xf numFmtId="43" fontId="0" fillId="2" borderId="48" xfId="2" applyFont="1" applyFill="1" applyBorder="1" applyAlignment="1">
      <alignment horizontal="center" vertical="center"/>
    </xf>
    <xf numFmtId="43" fontId="0" fillId="2" borderId="45" xfId="2" applyFont="1" applyFill="1" applyBorder="1" applyAlignment="1">
      <alignment horizontal="center" vertical="center"/>
    </xf>
    <xf numFmtId="43" fontId="0" fillId="2" borderId="47" xfId="2" applyFont="1" applyFill="1" applyBorder="1" applyAlignment="1">
      <alignment horizontal="center" vertical="center"/>
    </xf>
    <xf numFmtId="165" fontId="0" fillId="2" borderId="48" xfId="0" applyNumberFormat="1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2" borderId="48" xfId="2" applyNumberFormat="1" applyFont="1" applyFill="1" applyBorder="1" applyAlignment="1">
      <alignment horizontal="center" vertical="center"/>
    </xf>
    <xf numFmtId="164" fontId="0" fillId="2" borderId="45" xfId="2" applyNumberFormat="1" applyFont="1" applyFill="1" applyBorder="1" applyAlignment="1">
      <alignment horizontal="center" vertical="center"/>
    </xf>
    <xf numFmtId="164" fontId="0" fillId="2" borderId="47" xfId="2" applyNumberFormat="1" applyFont="1" applyFill="1" applyBorder="1" applyAlignment="1">
      <alignment horizontal="center" vertical="center"/>
    </xf>
    <xf numFmtId="0" fontId="26" fillId="3" borderId="69" xfId="0" applyFont="1" applyFill="1" applyBorder="1" applyAlignment="1">
      <alignment horizontal="center" vertical="center" wrapText="1"/>
    </xf>
    <xf numFmtId="0" fontId="26" fillId="3" borderId="48" xfId="0" applyFont="1" applyFill="1" applyBorder="1" applyAlignment="1">
      <alignment horizontal="center" vertical="center" wrapText="1"/>
    </xf>
    <xf numFmtId="0" fontId="26" fillId="3" borderId="70" xfId="0" applyFont="1" applyFill="1" applyBorder="1" applyAlignment="1">
      <alignment horizontal="center" vertical="center" wrapText="1"/>
    </xf>
    <xf numFmtId="0" fontId="26" fillId="3" borderId="71" xfId="0" applyFont="1" applyFill="1" applyBorder="1" applyAlignment="1">
      <alignment horizontal="center" vertical="center" wrapText="1"/>
    </xf>
    <xf numFmtId="0" fontId="26" fillId="3" borderId="62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0" fontId="26" fillId="3" borderId="50" xfId="0" applyFont="1" applyFill="1" applyBorder="1" applyAlignment="1">
      <alignment horizontal="center" vertical="center" wrapText="1"/>
    </xf>
    <xf numFmtId="0" fontId="26" fillId="3" borderId="52" xfId="0" applyFont="1" applyFill="1" applyBorder="1" applyAlignment="1">
      <alignment horizontal="center" vertical="center" wrapText="1"/>
    </xf>
    <xf numFmtId="0" fontId="26" fillId="3" borderId="60" xfId="0" applyFont="1" applyFill="1" applyBorder="1" applyAlignment="1">
      <alignment horizontal="center" vertical="center" wrapText="1"/>
    </xf>
    <xf numFmtId="0" fontId="26" fillId="3" borderId="34" xfId="0" applyFont="1" applyFill="1" applyBorder="1" applyAlignment="1">
      <alignment horizontal="center" vertical="center" wrapText="1"/>
    </xf>
    <xf numFmtId="0" fontId="26" fillId="3" borderId="58" xfId="0" applyFont="1" applyFill="1" applyBorder="1" applyAlignment="1">
      <alignment horizontal="center" vertical="center" wrapText="1"/>
    </xf>
    <xf numFmtId="0" fontId="26" fillId="3" borderId="65" xfId="0" applyFont="1" applyFill="1" applyBorder="1" applyAlignment="1">
      <alignment horizontal="center" vertical="center" wrapText="1"/>
    </xf>
    <xf numFmtId="0" fontId="26" fillId="3" borderId="66" xfId="0" applyFont="1" applyFill="1" applyBorder="1" applyAlignment="1">
      <alignment horizontal="center" vertical="center" wrapText="1"/>
    </xf>
    <xf numFmtId="0" fontId="26" fillId="3" borderId="67" xfId="0" applyFont="1" applyFill="1" applyBorder="1" applyAlignment="1">
      <alignment horizontal="center" vertical="center" wrapText="1"/>
    </xf>
    <xf numFmtId="0" fontId="26" fillId="3" borderId="68" xfId="0" applyFont="1" applyFill="1" applyBorder="1" applyAlignment="1">
      <alignment horizontal="center" vertical="center" wrapText="1"/>
    </xf>
    <xf numFmtId="0" fontId="26" fillId="3" borderId="57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 wrapText="1"/>
    </xf>
    <xf numFmtId="0" fontId="26" fillId="3" borderId="55" xfId="0" applyFont="1" applyFill="1" applyBorder="1" applyAlignment="1">
      <alignment horizontal="center" vertical="center" wrapText="1"/>
    </xf>
    <xf numFmtId="0" fontId="26" fillId="3" borderId="54" xfId="0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 wrapText="1"/>
    </xf>
    <xf numFmtId="0" fontId="26" fillId="3" borderId="53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26" fillId="3" borderId="51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4" borderId="44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/>
    </xf>
    <xf numFmtId="0" fontId="26" fillId="4" borderId="46" xfId="0" applyFont="1" applyFill="1" applyBorder="1" applyAlignment="1">
      <alignment horizontal="center"/>
    </xf>
    <xf numFmtId="0" fontId="26" fillId="3" borderId="27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26" fillId="3" borderId="61" xfId="0" applyFont="1" applyFill="1" applyBorder="1" applyAlignment="1">
      <alignment horizontal="center" vertical="center" wrapText="1"/>
    </xf>
    <xf numFmtId="0" fontId="26" fillId="3" borderId="30" xfId="0" applyFont="1" applyFill="1" applyBorder="1" applyAlignment="1">
      <alignment horizontal="center" vertical="center" wrapText="1"/>
    </xf>
    <xf numFmtId="0" fontId="26" fillId="0" borderId="52" xfId="0" applyFont="1" applyBorder="1" applyAlignment="1">
      <alignment horizontal="right"/>
    </xf>
    <xf numFmtId="0" fontId="26" fillId="0" borderId="51" xfId="0" applyFont="1" applyBorder="1" applyAlignment="1">
      <alignment horizontal="right"/>
    </xf>
    <xf numFmtId="0" fontId="26" fillId="0" borderId="49" xfId="0" applyFont="1" applyBorder="1" applyAlignment="1">
      <alignment horizontal="right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5" xfId="0" applyBorder="1" applyAlignment="1">
      <alignment horizontal="right"/>
    </xf>
    <xf numFmtId="0" fontId="0" fillId="0" borderId="54" xfId="0" applyBorder="1" applyAlignment="1">
      <alignment horizontal="right"/>
    </xf>
    <xf numFmtId="0" fontId="0" fillId="0" borderId="39" xfId="0" applyBorder="1" applyAlignment="1">
      <alignment horizontal="right"/>
    </xf>
  </cellXfs>
  <cellStyles count="3">
    <cellStyle name="Millares" xfId="2" builtinId="3"/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H27" sqref="H27"/>
    </sheetView>
  </sheetViews>
  <sheetFormatPr baseColWidth="10" defaultColWidth="10" defaultRowHeight="12.75"/>
  <cols>
    <col min="1" max="1" width="9.25" style="15" customWidth="1"/>
    <col min="2" max="2" width="5.5" style="15" customWidth="1"/>
    <col min="3" max="3" width="26" style="16" customWidth="1"/>
    <col min="4" max="4" width="3.5" style="16" customWidth="1"/>
    <col min="5" max="5" width="2.625" style="16" customWidth="1"/>
    <col min="6" max="6" width="3.125" style="16" customWidth="1"/>
    <col min="7" max="7" width="3.375" style="16" customWidth="1"/>
    <col min="8" max="8" width="15" style="125" customWidth="1"/>
    <col min="9" max="11" width="13.75" style="125" customWidth="1"/>
    <col min="12" max="12" width="16" style="125" customWidth="1"/>
    <col min="13" max="16384" width="10" style="16"/>
  </cols>
  <sheetData>
    <row r="1" spans="1:16" ht="15">
      <c r="A1" s="313" t="s">
        <v>0</v>
      </c>
      <c r="B1" s="313"/>
      <c r="C1" s="314"/>
      <c r="D1" s="314"/>
      <c r="E1" s="314"/>
      <c r="F1" s="314"/>
      <c r="G1" s="314"/>
      <c r="H1" s="314"/>
      <c r="I1" s="314"/>
      <c r="J1" s="314"/>
      <c r="K1" s="314"/>
      <c r="L1" s="124"/>
      <c r="M1" s="15"/>
      <c r="N1" s="15"/>
      <c r="O1" s="15"/>
      <c r="P1" s="15"/>
    </row>
    <row r="2" spans="1:16" s="17" customFormat="1">
      <c r="A2" s="16"/>
      <c r="B2" s="16"/>
      <c r="C2" s="16"/>
      <c r="D2" s="16"/>
      <c r="E2" s="16"/>
      <c r="F2" s="16"/>
      <c r="G2" s="16"/>
      <c r="H2" s="125"/>
      <c r="I2" s="125"/>
      <c r="J2" s="125"/>
      <c r="K2" s="125"/>
      <c r="L2" s="125"/>
      <c r="M2" s="16"/>
      <c r="N2" s="16"/>
      <c r="O2" s="16"/>
      <c r="P2" s="16"/>
    </row>
    <row r="3" spans="1:16" s="17" customFormat="1">
      <c r="A3" s="315" t="s">
        <v>93</v>
      </c>
      <c r="B3" s="315"/>
      <c r="C3" s="316"/>
      <c r="D3" s="316"/>
      <c r="E3" s="316"/>
      <c r="F3" s="316"/>
      <c r="G3" s="316"/>
      <c r="H3" s="316"/>
      <c r="I3" s="316"/>
      <c r="J3" s="316"/>
      <c r="K3" s="316"/>
      <c r="L3" s="125"/>
      <c r="M3" s="16"/>
      <c r="N3" s="16"/>
      <c r="O3" s="16"/>
      <c r="P3" s="16"/>
    </row>
    <row r="4" spans="1:16">
      <c r="A4" s="16"/>
      <c r="B4" s="16"/>
      <c r="C4" s="18"/>
    </row>
    <row r="5" spans="1:16">
      <c r="A5" s="46" t="s">
        <v>132</v>
      </c>
      <c r="B5" s="19"/>
      <c r="C5" s="20"/>
      <c r="D5" s="20"/>
      <c r="E5" s="20"/>
      <c r="F5" s="20"/>
      <c r="G5" s="20"/>
      <c r="H5" s="126"/>
      <c r="I5" s="29"/>
      <c r="J5" s="29" t="s">
        <v>28</v>
      </c>
      <c r="K5" s="126" t="s">
        <v>133</v>
      </c>
    </row>
    <row r="6" spans="1:16">
      <c r="A6" s="46" t="s">
        <v>148</v>
      </c>
      <c r="B6" s="11">
        <v>2019</v>
      </c>
      <c r="C6" s="12"/>
      <c r="D6" s="9"/>
      <c r="E6" s="9"/>
      <c r="F6" s="20"/>
      <c r="G6" s="9"/>
      <c r="H6" s="29"/>
      <c r="I6" s="29"/>
      <c r="J6" s="29"/>
      <c r="K6" s="29"/>
    </row>
    <row r="7" spans="1:16">
      <c r="A7" s="19"/>
      <c r="B7" s="19"/>
      <c r="C7" s="12"/>
      <c r="D7" s="9"/>
      <c r="E7" s="9"/>
      <c r="F7" s="9"/>
      <c r="G7" s="9"/>
      <c r="H7" s="29"/>
      <c r="I7" s="29"/>
      <c r="J7" s="29"/>
      <c r="K7" s="29"/>
    </row>
    <row r="8" spans="1:16" ht="0.75" customHeight="1">
      <c r="A8" s="14"/>
      <c r="B8" s="14"/>
    </row>
    <row r="9" spans="1:16" ht="13.5" customHeight="1">
      <c r="A9" s="21"/>
      <c r="B9" s="22"/>
      <c r="C9" s="23"/>
      <c r="D9" s="22"/>
      <c r="E9" s="22"/>
      <c r="F9" s="22"/>
      <c r="G9" s="22"/>
      <c r="H9" s="127"/>
      <c r="I9" s="128"/>
      <c r="J9" s="129"/>
      <c r="K9" s="129"/>
      <c r="L9" s="130" t="s">
        <v>98</v>
      </c>
    </row>
    <row r="10" spans="1:16">
      <c r="A10" s="24"/>
      <c r="B10" s="14"/>
      <c r="C10" s="25" t="s">
        <v>34</v>
      </c>
      <c r="D10" s="25"/>
      <c r="E10" s="25"/>
      <c r="F10" s="25"/>
      <c r="G10" s="25"/>
      <c r="H10" s="131" t="s">
        <v>94</v>
      </c>
      <c r="I10" s="131" t="s">
        <v>95</v>
      </c>
      <c r="J10" s="131" t="s">
        <v>96</v>
      </c>
      <c r="K10" s="131" t="s">
        <v>97</v>
      </c>
      <c r="L10" s="132" t="s">
        <v>99</v>
      </c>
    </row>
    <row r="11" spans="1:16">
      <c r="A11" s="26"/>
      <c r="B11" s="27"/>
      <c r="C11" s="28"/>
      <c r="D11" s="28"/>
      <c r="E11" s="28"/>
      <c r="F11" s="28"/>
      <c r="G11" s="28"/>
      <c r="H11" s="133"/>
      <c r="I11" s="134"/>
      <c r="J11" s="135"/>
      <c r="K11" s="135"/>
      <c r="L11" s="136" t="s">
        <v>26</v>
      </c>
    </row>
    <row r="12" spans="1:16">
      <c r="A12" s="24"/>
      <c r="B12" s="14"/>
      <c r="C12" s="9"/>
      <c r="D12" s="9"/>
      <c r="E12" s="9"/>
      <c r="F12" s="9"/>
      <c r="G12" s="9"/>
      <c r="H12" s="137"/>
      <c r="I12" s="137"/>
      <c r="J12" s="137"/>
      <c r="K12" s="138"/>
      <c r="L12" s="137"/>
    </row>
    <row r="13" spans="1:16">
      <c r="A13" s="24" t="s">
        <v>41</v>
      </c>
      <c r="B13" s="48">
        <v>1</v>
      </c>
      <c r="C13" s="9" t="s">
        <v>42</v>
      </c>
      <c r="D13" s="29"/>
      <c r="E13" s="29"/>
      <c r="F13" s="29"/>
      <c r="G13" s="30"/>
      <c r="H13" s="137">
        <v>0</v>
      </c>
      <c r="I13" s="137">
        <v>0</v>
      </c>
      <c r="J13" s="137">
        <v>0</v>
      </c>
      <c r="K13" s="138">
        <v>0</v>
      </c>
      <c r="L13" s="137">
        <f>SUM(H13:K13)</f>
        <v>0</v>
      </c>
    </row>
    <row r="14" spans="1:16">
      <c r="A14" s="24" t="s">
        <v>44</v>
      </c>
      <c r="B14" s="48">
        <v>2</v>
      </c>
      <c r="C14" s="19" t="s">
        <v>45</v>
      </c>
      <c r="D14" s="29"/>
      <c r="E14" s="29"/>
      <c r="F14" s="29"/>
      <c r="G14" s="30"/>
      <c r="H14" s="135">
        <v>124097168.59</v>
      </c>
      <c r="I14" s="135">
        <v>149115757.69999999</v>
      </c>
      <c r="J14" s="135">
        <v>130486662.01000001</v>
      </c>
      <c r="K14" s="135">
        <v>149115757.69999999</v>
      </c>
      <c r="L14" s="137">
        <f>SUM(H14:K14)</f>
        <v>552815346</v>
      </c>
      <c r="M14" s="51">
        <f>2482218-411100</f>
        <v>2071118</v>
      </c>
    </row>
    <row r="15" spans="1:16" ht="19.5" customHeight="1">
      <c r="A15" s="24" t="s">
        <v>47</v>
      </c>
      <c r="B15" s="48">
        <v>3</v>
      </c>
      <c r="C15" s="19" t="s">
        <v>48</v>
      </c>
      <c r="D15" s="29"/>
      <c r="E15" s="29"/>
      <c r="F15" s="29"/>
      <c r="G15" s="30"/>
      <c r="H15" s="137">
        <f>+H13-H14</f>
        <v>-124097168.59</v>
      </c>
      <c r="I15" s="137">
        <f>+I13-I14</f>
        <v>-149115757.69999999</v>
      </c>
      <c r="J15" s="137">
        <f>+J13-J14</f>
        <v>-130486662.01000001</v>
      </c>
      <c r="K15" s="138">
        <f>+K13-K14</f>
        <v>-149115757.69999999</v>
      </c>
      <c r="L15" s="140">
        <f t="shared" ref="L15:L26" si="0">SUM(H15:K15)</f>
        <v>-552815346</v>
      </c>
      <c r="M15" s="51"/>
    </row>
    <row r="16" spans="1:16">
      <c r="A16" s="24" t="s">
        <v>49</v>
      </c>
      <c r="B16" s="48">
        <v>4</v>
      </c>
      <c r="C16" s="19" t="s">
        <v>50</v>
      </c>
      <c r="D16" s="31"/>
      <c r="E16" s="31"/>
      <c r="F16" s="31"/>
      <c r="G16" s="32"/>
      <c r="H16" s="138">
        <v>0</v>
      </c>
      <c r="I16" s="137">
        <v>0</v>
      </c>
      <c r="J16" s="137">
        <v>0</v>
      </c>
      <c r="K16" s="138">
        <v>0</v>
      </c>
      <c r="L16" s="137">
        <f t="shared" si="0"/>
        <v>0</v>
      </c>
      <c r="M16" s="51"/>
    </row>
    <row r="17" spans="1:13">
      <c r="A17" s="24" t="s">
        <v>51</v>
      </c>
      <c r="B17" s="48">
        <v>5</v>
      </c>
      <c r="C17" s="19" t="s">
        <v>52</v>
      </c>
      <c r="D17" s="29"/>
      <c r="E17" s="29"/>
      <c r="F17" s="29"/>
      <c r="G17" s="30"/>
      <c r="H17" s="135">
        <v>525770.28</v>
      </c>
      <c r="I17" s="135">
        <v>798391.91</v>
      </c>
      <c r="J17" s="135">
        <v>798391.91</v>
      </c>
      <c r="K17" s="135">
        <v>798391.9</v>
      </c>
      <c r="L17" s="135">
        <f t="shared" si="0"/>
        <v>2920946</v>
      </c>
      <c r="M17" s="51">
        <f>181100+230000</f>
        <v>411100</v>
      </c>
    </row>
    <row r="18" spans="1:13" ht="19.5" customHeight="1">
      <c r="A18" s="24" t="s">
        <v>53</v>
      </c>
      <c r="B18" s="48">
        <v>6</v>
      </c>
      <c r="C18" s="19" t="s">
        <v>54</v>
      </c>
      <c r="D18" s="29"/>
      <c r="E18" s="29"/>
      <c r="F18" s="29"/>
      <c r="G18" s="30"/>
      <c r="H18" s="137">
        <f>+H15+H16-H17</f>
        <v>-124622938.87</v>
      </c>
      <c r="I18" s="137">
        <f>+I15+I16-I17</f>
        <v>-149914149.60999998</v>
      </c>
      <c r="J18" s="137">
        <f>+J15+J16-J17</f>
        <v>-131285053.92</v>
      </c>
      <c r="K18" s="138">
        <f>+K15+K16-K17</f>
        <v>-149914149.59999999</v>
      </c>
      <c r="L18" s="137">
        <f t="shared" si="0"/>
        <v>-555736292</v>
      </c>
      <c r="M18" s="51"/>
    </row>
    <row r="19" spans="1:13">
      <c r="A19" s="24"/>
      <c r="B19" s="48">
        <v>7</v>
      </c>
      <c r="C19" s="46" t="s">
        <v>100</v>
      </c>
      <c r="D19" s="29"/>
      <c r="E19" s="29"/>
      <c r="F19" s="29"/>
      <c r="G19" s="30"/>
      <c r="H19" s="137">
        <f t="shared" ref="H19:K20" si="1">+H13+H16</f>
        <v>0</v>
      </c>
      <c r="I19" s="137">
        <f t="shared" si="1"/>
        <v>0</v>
      </c>
      <c r="J19" s="137">
        <f t="shared" si="1"/>
        <v>0</v>
      </c>
      <c r="K19" s="138">
        <f t="shared" si="1"/>
        <v>0</v>
      </c>
      <c r="L19" s="137">
        <f t="shared" si="0"/>
        <v>0</v>
      </c>
    </row>
    <row r="20" spans="1:13">
      <c r="A20" s="24"/>
      <c r="B20" s="48">
        <v>8</v>
      </c>
      <c r="C20" s="46" t="s">
        <v>101</v>
      </c>
      <c r="D20" s="29"/>
      <c r="E20" s="29"/>
      <c r="F20" s="29"/>
      <c r="G20" s="30"/>
      <c r="H20" s="135">
        <f t="shared" si="1"/>
        <v>124622938.87</v>
      </c>
      <c r="I20" s="135">
        <f t="shared" si="1"/>
        <v>149914149.60999998</v>
      </c>
      <c r="J20" s="135">
        <f t="shared" si="1"/>
        <v>131285053.92</v>
      </c>
      <c r="K20" s="139">
        <f t="shared" si="1"/>
        <v>149914149.59999999</v>
      </c>
      <c r="L20" s="137">
        <f t="shared" si="0"/>
        <v>555736292</v>
      </c>
    </row>
    <row r="21" spans="1:13" ht="18" customHeight="1">
      <c r="A21" s="24" t="s">
        <v>55</v>
      </c>
      <c r="B21" s="48">
        <v>9</v>
      </c>
      <c r="C21" s="19" t="s">
        <v>56</v>
      </c>
      <c r="D21" s="29"/>
      <c r="E21" s="29"/>
      <c r="F21" s="29"/>
      <c r="G21" s="30"/>
      <c r="H21" s="137">
        <v>0</v>
      </c>
      <c r="I21" s="137">
        <v>0</v>
      </c>
      <c r="J21" s="137">
        <v>0</v>
      </c>
      <c r="K21" s="138">
        <v>0</v>
      </c>
      <c r="L21" s="140">
        <f t="shared" si="0"/>
        <v>0</v>
      </c>
    </row>
    <row r="22" spans="1:13">
      <c r="A22" s="24" t="s">
        <v>57</v>
      </c>
      <c r="B22" s="48">
        <v>10</v>
      </c>
      <c r="C22" s="19" t="s">
        <v>58</v>
      </c>
      <c r="D22" s="29"/>
      <c r="E22" s="29"/>
      <c r="F22" s="29"/>
      <c r="G22" s="30"/>
      <c r="H22" s="137">
        <v>0</v>
      </c>
      <c r="I22" s="137">
        <v>0</v>
      </c>
      <c r="J22" s="137">
        <v>0</v>
      </c>
      <c r="K22" s="138">
        <v>0</v>
      </c>
      <c r="L22" s="137">
        <f t="shared" si="0"/>
        <v>0</v>
      </c>
    </row>
    <row r="23" spans="1:13" ht="19.5" customHeight="1">
      <c r="A23" s="24" t="s">
        <v>59</v>
      </c>
      <c r="B23" s="48">
        <v>11</v>
      </c>
      <c r="C23" s="19" t="s">
        <v>60</v>
      </c>
      <c r="D23" s="29"/>
      <c r="E23" s="29"/>
      <c r="F23" s="29"/>
      <c r="G23" s="30"/>
      <c r="H23" s="135">
        <f>+H18+H21-H22</f>
        <v>-124622938.87</v>
      </c>
      <c r="I23" s="135">
        <f>+I18+I21-I22</f>
        <v>-149914149.60999998</v>
      </c>
      <c r="J23" s="135">
        <f>+J18+J21-J22</f>
        <v>-131285053.92</v>
      </c>
      <c r="K23" s="135">
        <f>+K18+K21-K22</f>
        <v>-149914149.59999999</v>
      </c>
      <c r="L23" s="135">
        <f t="shared" si="0"/>
        <v>-555736292</v>
      </c>
    </row>
    <row r="24" spans="1:13" ht="18.75" customHeight="1">
      <c r="A24" s="24" t="s">
        <v>61</v>
      </c>
      <c r="B24" s="48">
        <v>12</v>
      </c>
      <c r="C24" s="19" t="s">
        <v>62</v>
      </c>
      <c r="D24" s="29"/>
      <c r="E24" s="29"/>
      <c r="F24" s="29"/>
      <c r="G24" s="30"/>
      <c r="H24" s="137"/>
      <c r="I24" s="137"/>
      <c r="J24" s="137"/>
      <c r="K24" s="138"/>
      <c r="L24" s="137">
        <f t="shared" si="0"/>
        <v>0</v>
      </c>
    </row>
    <row r="25" spans="1:13">
      <c r="A25" s="24" t="s">
        <v>63</v>
      </c>
      <c r="B25" s="48">
        <v>13</v>
      </c>
      <c r="C25" s="19" t="s">
        <v>64</v>
      </c>
      <c r="D25" s="29"/>
      <c r="E25" s="29"/>
      <c r="F25" s="29"/>
      <c r="G25" s="30"/>
      <c r="H25" s="137">
        <v>0</v>
      </c>
      <c r="I25" s="137">
        <v>0</v>
      </c>
      <c r="J25" s="137">
        <v>0</v>
      </c>
      <c r="K25" s="138">
        <v>0</v>
      </c>
      <c r="L25" s="137">
        <f t="shared" si="0"/>
        <v>0</v>
      </c>
    </row>
    <row r="26" spans="1:13" ht="18.75" customHeight="1">
      <c r="A26" s="24" t="s">
        <v>66</v>
      </c>
      <c r="B26" s="48">
        <v>14</v>
      </c>
      <c r="C26" s="19" t="s">
        <v>67</v>
      </c>
      <c r="D26" s="29"/>
      <c r="E26" s="29"/>
      <c r="F26" s="29"/>
      <c r="G26" s="30"/>
      <c r="H26" s="137">
        <f>+H24-H25</f>
        <v>0</v>
      </c>
      <c r="I26" s="137">
        <f>+I24-I25</f>
        <v>0</v>
      </c>
      <c r="J26" s="137">
        <f>+J24-J25</f>
        <v>0</v>
      </c>
      <c r="K26" s="138">
        <f>+K24-K25</f>
        <v>0</v>
      </c>
      <c r="L26" s="137">
        <f t="shared" si="0"/>
        <v>0</v>
      </c>
    </row>
    <row r="27" spans="1:13" s="36" customFormat="1" ht="24.75" customHeight="1">
      <c r="A27" s="33" t="s">
        <v>68</v>
      </c>
      <c r="B27" s="49">
        <v>15</v>
      </c>
      <c r="C27" s="50" t="s">
        <v>69</v>
      </c>
      <c r="D27" s="34"/>
      <c r="E27" s="34"/>
      <c r="F27" s="34"/>
      <c r="G27" s="35"/>
      <c r="H27" s="141">
        <f>+H23+H26</f>
        <v>-124622938.87</v>
      </c>
      <c r="I27" s="141">
        <f>+I23+I26</f>
        <v>-149914149.60999998</v>
      </c>
      <c r="J27" s="141">
        <f>+J23+J26</f>
        <v>-131285053.92</v>
      </c>
      <c r="K27" s="141">
        <f>+K23+K26</f>
        <v>-149914149.59999999</v>
      </c>
      <c r="L27" s="141">
        <f>+L23+L26</f>
        <v>-555736292</v>
      </c>
    </row>
    <row r="28" spans="1:13">
      <c r="A28" s="230"/>
      <c r="B28" s="230"/>
      <c r="H28" s="142">
        <f>507300.35+110716.88</f>
        <v>618017.23</v>
      </c>
      <c r="I28" s="142">
        <f>1051409.42+238840.92-618017.23</f>
        <v>672233.10999999987</v>
      </c>
      <c r="J28" s="142">
        <f>1511041.82+417731.58-I28-H28</f>
        <v>638523.06000000029</v>
      </c>
    </row>
    <row r="29" spans="1:13" ht="17.25" customHeight="1">
      <c r="A29" s="321"/>
      <c r="B29" s="321"/>
      <c r="C29" s="321"/>
      <c r="D29" s="321"/>
      <c r="E29" s="321"/>
      <c r="F29" s="321"/>
      <c r="G29" s="321"/>
      <c r="H29" s="321"/>
      <c r="I29" s="321"/>
      <c r="J29" s="321"/>
      <c r="K29" s="321"/>
      <c r="L29" s="321"/>
    </row>
    <row r="30" spans="1:13" s="39" customFormat="1" ht="17.25" customHeight="1">
      <c r="A30" s="321"/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</row>
    <row r="31" spans="1:13" s="39" customFormat="1" ht="9" customHeight="1">
      <c r="A31" s="37"/>
      <c r="B31" s="37"/>
      <c r="C31" s="40"/>
      <c r="D31" s="319"/>
      <c r="E31" s="319"/>
      <c r="F31" s="319"/>
      <c r="G31" s="319"/>
      <c r="H31" s="320"/>
      <c r="I31" s="320"/>
      <c r="J31" s="317"/>
      <c r="K31" s="318"/>
      <c r="L31" s="115"/>
    </row>
    <row r="32" spans="1:13" s="39" customFormat="1" ht="9.75" customHeight="1">
      <c r="A32" s="37"/>
      <c r="B32" s="37"/>
      <c r="C32" s="40"/>
      <c r="D32" s="319"/>
      <c r="E32" s="319"/>
      <c r="F32" s="319"/>
      <c r="G32" s="319"/>
      <c r="H32" s="320"/>
      <c r="I32" s="320"/>
      <c r="J32" s="317"/>
      <c r="K32" s="318"/>
      <c r="L32" s="115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sqref="A1:XFD1048576"/>
    </sheetView>
  </sheetViews>
  <sheetFormatPr baseColWidth="10" defaultRowHeight="12.75"/>
  <cols>
    <col min="1" max="1" width="20.875" bestFit="1" customWidth="1"/>
    <col min="2" max="2" width="0.5" customWidth="1"/>
    <col min="3" max="3" width="12.125" customWidth="1"/>
    <col min="4" max="4" width="3.125" customWidth="1"/>
    <col min="5" max="6" width="3.25" customWidth="1"/>
    <col min="7" max="7" width="3.125" customWidth="1"/>
    <col min="10" max="10" width="24.5" customWidth="1"/>
  </cols>
  <sheetData>
    <row r="1" spans="1:10">
      <c r="A1" s="467" t="s">
        <v>0</v>
      </c>
      <c r="B1" s="468"/>
      <c r="C1" s="468"/>
      <c r="D1" s="468"/>
      <c r="E1" s="468"/>
      <c r="F1" s="468"/>
      <c r="G1" s="468"/>
      <c r="H1" s="468"/>
      <c r="I1" s="468"/>
      <c r="J1" s="469"/>
    </row>
    <row r="2" spans="1:10" ht="15">
      <c r="A2" s="216"/>
      <c r="B2" s="260"/>
      <c r="C2" s="232"/>
      <c r="D2" s="232"/>
      <c r="E2" s="232"/>
      <c r="F2" s="232"/>
      <c r="G2" s="260"/>
      <c r="H2" s="232"/>
      <c r="I2" s="232"/>
      <c r="J2" s="102"/>
    </row>
    <row r="3" spans="1:10" ht="15.75">
      <c r="A3" s="261" t="s">
        <v>168</v>
      </c>
      <c r="B3" s="260"/>
      <c r="C3" s="262" t="s">
        <v>169</v>
      </c>
      <c r="D3" s="262"/>
      <c r="E3" s="262"/>
      <c r="F3" s="262"/>
      <c r="G3" s="263"/>
      <c r="H3" s="263"/>
      <c r="I3" s="263"/>
      <c r="J3" s="102"/>
    </row>
    <row r="4" spans="1:10" ht="16.5" thickBot="1">
      <c r="A4" s="264"/>
      <c r="B4" s="265"/>
      <c r="C4" s="266"/>
      <c r="D4" s="266"/>
      <c r="E4" s="266"/>
      <c r="F4" s="266"/>
      <c r="G4" s="267"/>
      <c r="H4" s="267"/>
      <c r="I4" s="267"/>
      <c r="J4" s="244"/>
    </row>
    <row r="5" spans="1:10" ht="15.75">
      <c r="A5" s="268" t="s">
        <v>170</v>
      </c>
      <c r="B5" s="269"/>
      <c r="C5" s="270"/>
      <c r="D5" s="271" t="s">
        <v>171</v>
      </c>
      <c r="E5" s="271"/>
      <c r="F5" s="271"/>
      <c r="G5" s="272"/>
      <c r="H5" s="272"/>
      <c r="I5" s="272"/>
      <c r="J5" s="101"/>
    </row>
    <row r="6" spans="1:10" ht="15">
      <c r="A6" s="273"/>
      <c r="B6" s="274"/>
      <c r="C6" s="274"/>
      <c r="D6" s="274"/>
      <c r="E6" s="274"/>
      <c r="F6" s="274"/>
      <c r="G6" s="274"/>
      <c r="H6" s="260"/>
      <c r="I6" s="232"/>
      <c r="J6" s="275"/>
    </row>
    <row r="7" spans="1:10" ht="15">
      <c r="A7" s="273" t="s">
        <v>172</v>
      </c>
      <c r="B7" s="274"/>
      <c r="C7" s="274" t="s">
        <v>173</v>
      </c>
      <c r="D7" s="276"/>
      <c r="E7" s="276"/>
      <c r="F7" s="276" t="s">
        <v>61</v>
      </c>
      <c r="G7" s="276"/>
      <c r="H7" s="260"/>
      <c r="I7" s="232"/>
      <c r="J7" s="275" t="s">
        <v>174</v>
      </c>
    </row>
    <row r="8" spans="1:10" ht="13.5" thickBot="1">
      <c r="A8" s="277"/>
      <c r="B8" s="278"/>
      <c r="C8" s="278"/>
      <c r="D8" s="278"/>
      <c r="E8" s="278"/>
      <c r="F8" s="278"/>
      <c r="G8" s="278"/>
      <c r="H8" s="278"/>
      <c r="I8" s="278"/>
      <c r="J8" s="244"/>
    </row>
    <row r="9" spans="1:10" s="282" customFormat="1" ht="15">
      <c r="A9" s="279" t="s">
        <v>175</v>
      </c>
      <c r="B9" s="280"/>
      <c r="C9" s="280" t="s">
        <v>176</v>
      </c>
      <c r="D9" s="470" t="s">
        <v>153</v>
      </c>
      <c r="E9" s="471"/>
      <c r="F9" s="471"/>
      <c r="G9" s="472"/>
      <c r="H9" s="280" t="s">
        <v>152</v>
      </c>
      <c r="I9" s="280" t="s">
        <v>177</v>
      </c>
      <c r="J9" s="281" t="s">
        <v>178</v>
      </c>
    </row>
    <row r="10" spans="1:10">
      <c r="A10" s="283"/>
      <c r="B10" s="284"/>
      <c r="C10" s="284"/>
      <c r="D10" s="473"/>
      <c r="E10" s="474"/>
      <c r="F10" s="474"/>
      <c r="G10" s="475"/>
      <c r="H10" s="284"/>
      <c r="I10" s="284"/>
      <c r="J10" s="285"/>
    </row>
    <row r="11" spans="1:10">
      <c r="A11" s="283" t="s">
        <v>179</v>
      </c>
      <c r="B11" s="284"/>
      <c r="C11" s="284">
        <v>171</v>
      </c>
      <c r="D11" s="476">
        <v>31</v>
      </c>
      <c r="E11" s="477"/>
      <c r="F11" s="477"/>
      <c r="G11" s="478"/>
      <c r="H11" s="284">
        <v>18</v>
      </c>
      <c r="I11" s="284">
        <f>C11+D11-H11</f>
        <v>184</v>
      </c>
      <c r="J11" s="286">
        <v>11322134.449999999</v>
      </c>
    </row>
    <row r="12" spans="1:10">
      <c r="A12" s="283"/>
      <c r="B12" s="284"/>
      <c r="C12" s="284"/>
      <c r="D12" s="473"/>
      <c r="E12" s="474"/>
      <c r="F12" s="474"/>
      <c r="G12" s="475"/>
      <c r="H12" s="284"/>
      <c r="I12" s="284"/>
      <c r="J12" s="286"/>
    </row>
    <row r="13" spans="1:10" s="282" customFormat="1" ht="15.75" thickBot="1">
      <c r="A13" s="287" t="s">
        <v>180</v>
      </c>
      <c r="B13" s="288"/>
      <c r="C13" s="288">
        <f>SUM(C11:C12)</f>
        <v>171</v>
      </c>
      <c r="D13" s="464">
        <f>+SUM(D10:G12)</f>
        <v>31</v>
      </c>
      <c r="E13" s="465"/>
      <c r="F13" s="465"/>
      <c r="G13" s="466"/>
      <c r="H13" s="288">
        <f t="shared" ref="H13:J13" si="0">SUM(H11:H12)</f>
        <v>18</v>
      </c>
      <c r="I13" s="288">
        <f t="shared" si="0"/>
        <v>184</v>
      </c>
      <c r="J13" s="289">
        <f t="shared" si="0"/>
        <v>11322134.449999999</v>
      </c>
    </row>
  </sheetData>
  <mergeCells count="6">
    <mergeCell ref="D13:G13"/>
    <mergeCell ref="A1:J1"/>
    <mergeCell ref="D9:G9"/>
    <mergeCell ref="D10:G10"/>
    <mergeCell ref="D11:G11"/>
    <mergeCell ref="D12:G12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J48" sqref="J48"/>
    </sheetView>
  </sheetViews>
  <sheetFormatPr baseColWidth="10" defaultRowHeight="12.75"/>
  <cols>
    <col min="1" max="1" width="17" style="197" customWidth="1"/>
    <col min="2" max="2" width="11.5" style="198" customWidth="1"/>
    <col min="3" max="3" width="12.375" style="198" customWidth="1"/>
    <col min="4" max="4" width="10.75" style="198" customWidth="1"/>
    <col min="5" max="6" width="3.125" style="198" customWidth="1"/>
    <col min="7" max="7" width="2.875" style="198" customWidth="1"/>
    <col min="8" max="8" width="3.125" style="198" customWidth="1"/>
    <col min="9" max="9" width="12.75" style="198" customWidth="1"/>
    <col min="10" max="10" width="12.25" style="198" customWidth="1"/>
    <col min="11" max="13" width="11.125" style="198" customWidth="1"/>
    <col min="14" max="14" width="12" style="198" bestFit="1" customWidth="1"/>
    <col min="15" max="15" width="11.125" style="198" bestFit="1" customWidth="1"/>
    <col min="16" max="16" width="12" style="197" bestFit="1" customWidth="1"/>
    <col min="17" max="16384" width="11" style="197"/>
  </cols>
  <sheetData>
    <row r="1" spans="1:15" ht="15">
      <c r="A1" s="323" t="s">
        <v>0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</row>
    <row r="3" spans="1:15">
      <c r="A3" s="155" t="s">
        <v>1</v>
      </c>
    </row>
    <row r="5" spans="1:15">
      <c r="A5" s="197" t="s">
        <v>135</v>
      </c>
      <c r="L5" s="170" t="s">
        <v>2</v>
      </c>
      <c r="M5" s="156" t="s">
        <v>133</v>
      </c>
    </row>
    <row r="7" spans="1:15">
      <c r="A7" s="197" t="s">
        <v>3</v>
      </c>
      <c r="B7" s="157">
        <v>2019</v>
      </c>
      <c r="D7" s="198" t="s">
        <v>4</v>
      </c>
      <c r="E7" s="158"/>
      <c r="F7" s="158"/>
      <c r="G7" s="158" t="s">
        <v>61</v>
      </c>
      <c r="H7" s="158"/>
    </row>
    <row r="8" spans="1:15" ht="13.5" thickBot="1"/>
    <row r="9" spans="1:15" s="159" customFormat="1" ht="10.5">
      <c r="A9" s="325" t="s">
        <v>5</v>
      </c>
      <c r="B9" s="328" t="s">
        <v>6</v>
      </c>
      <c r="C9" s="339" t="s">
        <v>7</v>
      </c>
      <c r="D9" s="339"/>
      <c r="E9" s="339" t="s">
        <v>8</v>
      </c>
      <c r="F9" s="339"/>
      <c r="G9" s="339"/>
      <c r="H9" s="339"/>
      <c r="I9" s="192" t="s">
        <v>9</v>
      </c>
      <c r="J9" s="328" t="s">
        <v>10</v>
      </c>
      <c r="K9" s="192" t="s">
        <v>11</v>
      </c>
      <c r="L9" s="328" t="s">
        <v>12</v>
      </c>
      <c r="M9" s="290" t="s">
        <v>19</v>
      </c>
      <c r="N9" s="192" t="s">
        <v>13</v>
      </c>
      <c r="O9" s="199" t="s">
        <v>14</v>
      </c>
    </row>
    <row r="10" spans="1:15" s="159" customFormat="1" ht="10.5">
      <c r="A10" s="326"/>
      <c r="B10" s="329"/>
      <c r="C10" s="340" t="s">
        <v>15</v>
      </c>
      <c r="D10" s="340"/>
      <c r="E10" s="340" t="s">
        <v>16</v>
      </c>
      <c r="F10" s="340"/>
      <c r="G10" s="340"/>
      <c r="H10" s="340"/>
      <c r="I10" s="193" t="s">
        <v>17</v>
      </c>
      <c r="J10" s="329"/>
      <c r="K10" s="193" t="s">
        <v>18</v>
      </c>
      <c r="L10" s="329"/>
      <c r="M10" s="291" t="s">
        <v>181</v>
      </c>
      <c r="N10" s="193" t="s">
        <v>20</v>
      </c>
      <c r="O10" s="200" t="s">
        <v>21</v>
      </c>
    </row>
    <row r="11" spans="1:15" s="159" customFormat="1" ht="11.25" thickBot="1">
      <c r="A11" s="327"/>
      <c r="B11" s="330"/>
      <c r="C11" s="201" t="s">
        <v>22</v>
      </c>
      <c r="D11" s="201" t="s">
        <v>23</v>
      </c>
      <c r="E11" s="338" t="s">
        <v>24</v>
      </c>
      <c r="F11" s="338"/>
      <c r="G11" s="338"/>
      <c r="H11" s="338"/>
      <c r="I11" s="202"/>
      <c r="J11" s="330"/>
      <c r="K11" s="202"/>
      <c r="L11" s="330"/>
      <c r="M11" s="202"/>
      <c r="N11" s="202"/>
      <c r="O11" s="203"/>
    </row>
    <row r="12" spans="1:15" s="159" customFormat="1" ht="12.75" customHeight="1">
      <c r="A12" s="160" t="s">
        <v>103</v>
      </c>
      <c r="B12" s="204">
        <v>484356488</v>
      </c>
      <c r="C12" s="204">
        <v>160000000</v>
      </c>
      <c r="D12" s="205">
        <v>34332.519999999997</v>
      </c>
      <c r="E12" s="333">
        <f>+B12+C12-D12</f>
        <v>644322155.48000002</v>
      </c>
      <c r="F12" s="333"/>
      <c r="G12" s="333"/>
      <c r="H12" s="333"/>
      <c r="I12" s="206">
        <v>440140155.11000001</v>
      </c>
      <c r="J12" s="206">
        <f>+I12</f>
        <v>440140155.11000001</v>
      </c>
      <c r="K12" s="206">
        <f>+J12</f>
        <v>440140155.11000001</v>
      </c>
      <c r="L12" s="204">
        <v>434692175.06</v>
      </c>
      <c r="M12" s="204">
        <f t="shared" ref="M12:M18" si="0">+J12-K12</f>
        <v>0</v>
      </c>
      <c r="N12" s="204">
        <f t="shared" ref="N12:N18" si="1">+E12-I12</f>
        <v>204182000.37</v>
      </c>
      <c r="O12" s="207">
        <f>+J12-L12</f>
        <v>5447980.0500000119</v>
      </c>
    </row>
    <row r="13" spans="1:15" s="159" customFormat="1" ht="10.5">
      <c r="A13" s="160" t="s">
        <v>102</v>
      </c>
      <c r="B13" s="204">
        <v>5479269</v>
      </c>
      <c r="C13" s="204">
        <v>0</v>
      </c>
      <c r="D13" s="205">
        <v>0</v>
      </c>
      <c r="E13" s="333">
        <f t="shared" ref="E13:E19" si="2">+B13+C13-D13</f>
        <v>5479269</v>
      </c>
      <c r="F13" s="333"/>
      <c r="G13" s="333"/>
      <c r="H13" s="333"/>
      <c r="I13" s="206">
        <v>4068535.76</v>
      </c>
      <c r="J13" s="206">
        <f>+I13</f>
        <v>4068535.76</v>
      </c>
      <c r="K13" s="206">
        <f t="shared" ref="K13:K18" si="3">+J13</f>
        <v>4068535.76</v>
      </c>
      <c r="L13" s="204">
        <v>4068535.76</v>
      </c>
      <c r="M13" s="204">
        <f t="shared" si="0"/>
        <v>0</v>
      </c>
      <c r="N13" s="204">
        <f t="shared" si="1"/>
        <v>1410733.2400000002</v>
      </c>
      <c r="O13" s="207">
        <f t="shared" ref="O13:O19" si="4">+J13-L13</f>
        <v>0</v>
      </c>
    </row>
    <row r="14" spans="1:15" s="159" customFormat="1" ht="10.5">
      <c r="A14" s="160" t="s">
        <v>104</v>
      </c>
      <c r="B14" s="204">
        <v>62945368</v>
      </c>
      <c r="C14" s="204">
        <v>0</v>
      </c>
      <c r="D14" s="205">
        <v>0</v>
      </c>
      <c r="E14" s="333">
        <f t="shared" si="2"/>
        <v>62945368</v>
      </c>
      <c r="F14" s="333"/>
      <c r="G14" s="333"/>
      <c r="H14" s="333"/>
      <c r="I14" s="206">
        <v>31854250.539999999</v>
      </c>
      <c r="J14" s="206">
        <v>31836756.030000001</v>
      </c>
      <c r="K14" s="206">
        <f t="shared" si="3"/>
        <v>31836756.030000001</v>
      </c>
      <c r="L14" s="204">
        <v>31836756.030000001</v>
      </c>
      <c r="M14" s="204">
        <f t="shared" si="0"/>
        <v>0</v>
      </c>
      <c r="N14" s="204">
        <f t="shared" si="1"/>
        <v>31091117.460000001</v>
      </c>
      <c r="O14" s="207">
        <f t="shared" si="4"/>
        <v>0</v>
      </c>
    </row>
    <row r="15" spans="1:15" s="159" customFormat="1" ht="10.5">
      <c r="A15" s="160" t="s">
        <v>105</v>
      </c>
      <c r="B15" s="204">
        <v>2920946</v>
      </c>
      <c r="C15" s="204">
        <v>0</v>
      </c>
      <c r="D15" s="205">
        <v>0</v>
      </c>
      <c r="E15" s="333">
        <f t="shared" si="2"/>
        <v>2920946</v>
      </c>
      <c r="F15" s="333"/>
      <c r="G15" s="333"/>
      <c r="H15" s="333"/>
      <c r="I15" s="206">
        <v>856696.86</v>
      </c>
      <c r="J15" s="206">
        <f t="shared" ref="J15:J18" si="5">+I15</f>
        <v>856696.86</v>
      </c>
      <c r="K15" s="206">
        <f t="shared" si="3"/>
        <v>856696.86</v>
      </c>
      <c r="L15" s="204">
        <v>856696.86</v>
      </c>
      <c r="M15" s="204">
        <f t="shared" si="0"/>
        <v>0</v>
      </c>
      <c r="N15" s="204">
        <f t="shared" si="1"/>
        <v>2064249.1400000001</v>
      </c>
      <c r="O15" s="207">
        <f t="shared" si="4"/>
        <v>0</v>
      </c>
    </row>
    <row r="16" spans="1:15" s="159" customFormat="1" ht="10.5">
      <c r="A16" s="160" t="s">
        <v>141</v>
      </c>
      <c r="B16" s="204">
        <v>0</v>
      </c>
      <c r="C16" s="204">
        <v>0</v>
      </c>
      <c r="D16" s="205">
        <v>0</v>
      </c>
      <c r="E16" s="333">
        <f t="shared" si="2"/>
        <v>0</v>
      </c>
      <c r="F16" s="333"/>
      <c r="G16" s="333"/>
      <c r="H16" s="333"/>
      <c r="I16" s="206">
        <v>0</v>
      </c>
      <c r="J16" s="206">
        <f t="shared" si="5"/>
        <v>0</v>
      </c>
      <c r="K16" s="206">
        <f t="shared" si="3"/>
        <v>0</v>
      </c>
      <c r="L16" s="204">
        <v>0</v>
      </c>
      <c r="M16" s="204">
        <f t="shared" si="0"/>
        <v>0</v>
      </c>
      <c r="N16" s="204">
        <f t="shared" si="1"/>
        <v>0</v>
      </c>
      <c r="O16" s="207">
        <f t="shared" si="4"/>
        <v>0</v>
      </c>
    </row>
    <row r="17" spans="1:16" s="159" customFormat="1" ht="10.5">
      <c r="A17" s="160" t="s">
        <v>136</v>
      </c>
      <c r="B17" s="204">
        <v>34221</v>
      </c>
      <c r="C17" s="204">
        <v>0</v>
      </c>
      <c r="D17" s="205">
        <v>0</v>
      </c>
      <c r="E17" s="333">
        <f t="shared" si="2"/>
        <v>34221</v>
      </c>
      <c r="F17" s="333"/>
      <c r="G17" s="333"/>
      <c r="H17" s="333"/>
      <c r="I17" s="206">
        <v>0</v>
      </c>
      <c r="J17" s="206">
        <f t="shared" si="5"/>
        <v>0</v>
      </c>
      <c r="K17" s="206">
        <f t="shared" si="3"/>
        <v>0</v>
      </c>
      <c r="L17" s="204">
        <v>0</v>
      </c>
      <c r="M17" s="204">
        <f t="shared" si="0"/>
        <v>0</v>
      </c>
      <c r="N17" s="204">
        <f t="shared" si="1"/>
        <v>34221</v>
      </c>
      <c r="O17" s="207">
        <f t="shared" si="4"/>
        <v>0</v>
      </c>
    </row>
    <row r="18" spans="1:16" s="159" customFormat="1" ht="10.5">
      <c r="A18" s="160" t="s">
        <v>106</v>
      </c>
      <c r="B18" s="204">
        <v>0</v>
      </c>
      <c r="C18" s="204">
        <v>0</v>
      </c>
      <c r="D18" s="205">
        <v>0</v>
      </c>
      <c r="E18" s="333">
        <f t="shared" si="2"/>
        <v>0</v>
      </c>
      <c r="F18" s="333"/>
      <c r="G18" s="333"/>
      <c r="H18" s="333"/>
      <c r="I18" s="206">
        <v>0</v>
      </c>
      <c r="J18" s="206">
        <f t="shared" si="5"/>
        <v>0</v>
      </c>
      <c r="K18" s="206">
        <f t="shared" si="3"/>
        <v>0</v>
      </c>
      <c r="L18" s="204">
        <v>0</v>
      </c>
      <c r="M18" s="204">
        <f t="shared" si="0"/>
        <v>0</v>
      </c>
      <c r="N18" s="204">
        <f t="shared" si="1"/>
        <v>0</v>
      </c>
      <c r="O18" s="207">
        <f t="shared" si="4"/>
        <v>0</v>
      </c>
      <c r="P18" s="170"/>
    </row>
    <row r="19" spans="1:16" s="159" customFormat="1" ht="10.5">
      <c r="A19" s="161"/>
      <c r="B19" s="204"/>
      <c r="C19" s="204">
        <v>0</v>
      </c>
      <c r="D19" s="205">
        <v>0</v>
      </c>
      <c r="E19" s="333">
        <f t="shared" si="2"/>
        <v>0</v>
      </c>
      <c r="F19" s="333"/>
      <c r="G19" s="333"/>
      <c r="H19" s="333"/>
      <c r="I19" s="206"/>
      <c r="J19" s="204"/>
      <c r="K19" s="226"/>
      <c r="L19" s="204"/>
      <c r="M19" s="204"/>
      <c r="N19" s="204"/>
      <c r="O19" s="207">
        <f t="shared" si="4"/>
        <v>0</v>
      </c>
      <c r="P19" s="170"/>
    </row>
    <row r="20" spans="1:16" s="159" customFormat="1" ht="10.5">
      <c r="A20" s="162" t="s">
        <v>25</v>
      </c>
      <c r="B20" s="208">
        <f>SUM(B12:B19)</f>
        <v>555736292</v>
      </c>
      <c r="C20" s="208">
        <f>SUM(C12:C19)</f>
        <v>160000000</v>
      </c>
      <c r="D20" s="209">
        <f>SUM(D12:D19)</f>
        <v>34332.519999999997</v>
      </c>
      <c r="E20" s="336">
        <f>SUM(E12:E19)</f>
        <v>715701959.48000002</v>
      </c>
      <c r="F20" s="336"/>
      <c r="G20" s="336"/>
      <c r="H20" s="336"/>
      <c r="I20" s="210">
        <f t="shared" ref="I20:O20" si="6">SUM(I12:I19)</f>
        <v>476919638.27000004</v>
      </c>
      <c r="J20" s="208">
        <f t="shared" si="6"/>
        <v>476902143.75999999</v>
      </c>
      <c r="K20" s="208">
        <f t="shared" si="6"/>
        <v>476902143.75999999</v>
      </c>
      <c r="L20" s="208">
        <f t="shared" si="6"/>
        <v>471454163.71000004</v>
      </c>
      <c r="M20" s="208">
        <f t="shared" si="6"/>
        <v>0</v>
      </c>
      <c r="N20" s="208">
        <f t="shared" si="6"/>
        <v>238782321.21000001</v>
      </c>
      <c r="O20" s="211">
        <f t="shared" si="6"/>
        <v>5447980.0500000119</v>
      </c>
      <c r="P20" s="163"/>
    </row>
    <row r="21" spans="1:16" s="159" customFormat="1" ht="11.25" thickBot="1">
      <c r="A21" s="164"/>
      <c r="B21" s="212"/>
      <c r="C21" s="212"/>
      <c r="D21" s="213"/>
      <c r="E21" s="337"/>
      <c r="F21" s="337"/>
      <c r="G21" s="337"/>
      <c r="H21" s="337"/>
      <c r="I21" s="214"/>
      <c r="J21" s="212"/>
      <c r="K21" s="212"/>
      <c r="L21" s="212"/>
      <c r="M21" s="212"/>
      <c r="N21" s="212"/>
      <c r="O21" s="215"/>
    </row>
    <row r="22" spans="1:16" s="159" customFormat="1" ht="10.5">
      <c r="A22" s="165"/>
      <c r="B22" s="195"/>
      <c r="C22" s="195"/>
      <c r="D22" s="195"/>
      <c r="E22" s="322"/>
      <c r="F22" s="322"/>
      <c r="G22" s="322"/>
      <c r="H22" s="322"/>
      <c r="I22" s="195"/>
      <c r="J22" s="195"/>
      <c r="K22" s="195"/>
      <c r="L22" s="195"/>
      <c r="M22" s="195"/>
      <c r="N22" s="195"/>
      <c r="O22" s="195"/>
    </row>
    <row r="23" spans="1:16" s="159" customFormat="1" ht="11.25">
      <c r="A23" s="341"/>
      <c r="B23" s="341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195"/>
      <c r="N23" s="195"/>
      <c r="O23" s="195"/>
    </row>
    <row r="24" spans="1:16" s="168" customFormat="1" ht="21" customHeight="1">
      <c r="A24" s="166"/>
      <c r="B24" s="196"/>
      <c r="C24" s="167"/>
      <c r="D24" s="331"/>
      <c r="E24" s="331"/>
      <c r="F24" s="331"/>
      <c r="G24" s="331"/>
      <c r="H24" s="332"/>
      <c r="I24" s="332"/>
      <c r="J24" s="167"/>
      <c r="K24" s="194"/>
      <c r="L24" s="331"/>
      <c r="M24" s="334"/>
      <c r="N24" s="167"/>
      <c r="O24" s="167"/>
    </row>
    <row r="25" spans="1:16" s="168" customFormat="1" ht="9" customHeight="1">
      <c r="A25" s="166"/>
      <c r="B25" s="191"/>
      <c r="C25" s="167"/>
      <c r="D25" s="335"/>
      <c r="E25" s="335"/>
      <c r="F25" s="335"/>
      <c r="G25" s="335"/>
      <c r="H25" s="332"/>
      <c r="I25" s="332"/>
      <c r="J25" s="167"/>
      <c r="K25" s="194"/>
      <c r="L25" s="335"/>
      <c r="M25" s="334"/>
      <c r="N25" s="167"/>
      <c r="O25" s="167"/>
    </row>
    <row r="26" spans="1:16" s="168" customFormat="1" ht="9.75" customHeight="1">
      <c r="A26" s="166"/>
      <c r="B26" s="191"/>
      <c r="C26" s="167"/>
      <c r="D26" s="335"/>
      <c r="E26" s="335"/>
      <c r="F26" s="335"/>
      <c r="G26" s="335"/>
      <c r="H26" s="332"/>
      <c r="I26" s="332"/>
      <c r="J26" s="167"/>
      <c r="K26" s="194"/>
      <c r="L26" s="335"/>
      <c r="M26" s="334"/>
      <c r="N26" s="167"/>
      <c r="O26" s="167"/>
    </row>
    <row r="27" spans="1:16" s="159" customFormat="1" ht="10.5">
      <c r="A27" s="165"/>
      <c r="B27" s="195"/>
      <c r="C27" s="195"/>
      <c r="D27" s="195"/>
      <c r="E27" s="322"/>
      <c r="F27" s="322"/>
      <c r="G27" s="322"/>
      <c r="H27" s="322"/>
      <c r="I27" s="195"/>
      <c r="J27" s="195"/>
      <c r="K27" s="195"/>
      <c r="L27" s="195"/>
      <c r="M27" s="195"/>
      <c r="N27" s="195"/>
      <c r="O27" s="195"/>
    </row>
    <row r="28" spans="1:16" s="159" customFormat="1" ht="10.5">
      <c r="A28" s="165"/>
      <c r="B28" s="195"/>
      <c r="C28" s="195"/>
      <c r="D28" s="195"/>
      <c r="E28" s="322"/>
      <c r="F28" s="322"/>
      <c r="G28" s="322"/>
      <c r="H28" s="322"/>
      <c r="I28" s="195"/>
      <c r="J28" s="195"/>
      <c r="K28" s="195"/>
      <c r="L28" s="195"/>
      <c r="M28" s="195"/>
      <c r="N28" s="195"/>
      <c r="O28" s="195"/>
    </row>
    <row r="29" spans="1:16" s="159" customFormat="1" ht="10.5">
      <c r="A29" s="165"/>
      <c r="B29" s="195"/>
      <c r="C29" s="195"/>
      <c r="D29" s="195"/>
      <c r="E29" s="322"/>
      <c r="F29" s="322"/>
      <c r="G29" s="322"/>
      <c r="H29" s="322"/>
      <c r="I29" s="195"/>
      <c r="J29" s="195"/>
      <c r="K29" s="195"/>
      <c r="L29" s="195"/>
      <c r="M29" s="195"/>
      <c r="N29" s="195"/>
      <c r="O29" s="195"/>
    </row>
    <row r="30" spans="1:16" s="159" customFormat="1" ht="10.5">
      <c r="A30" s="165"/>
      <c r="B30" s="195"/>
      <c r="C30" s="195"/>
      <c r="D30" s="195"/>
      <c r="E30" s="322"/>
      <c r="F30" s="322"/>
      <c r="G30" s="322"/>
      <c r="H30" s="322"/>
      <c r="I30" s="195"/>
      <c r="J30" s="195"/>
      <c r="K30" s="195"/>
      <c r="L30" s="195"/>
      <c r="M30" s="195"/>
      <c r="N30" s="195"/>
      <c r="O30" s="195"/>
    </row>
    <row r="31" spans="1:16" s="159" customFormat="1" ht="10.5">
      <c r="A31" s="165"/>
      <c r="B31" s="195"/>
      <c r="C31" s="195"/>
      <c r="D31" s="195"/>
      <c r="E31" s="322"/>
      <c r="F31" s="322"/>
      <c r="G31" s="322"/>
      <c r="H31" s="322"/>
      <c r="I31" s="195"/>
      <c r="J31" s="195"/>
      <c r="K31" s="195"/>
      <c r="L31" s="195"/>
      <c r="M31" s="195"/>
      <c r="N31" s="195"/>
      <c r="O31" s="195"/>
    </row>
    <row r="32" spans="1:16" s="159" customFormat="1" ht="10.5">
      <c r="A32" s="165"/>
      <c r="B32" s="195"/>
      <c r="C32" s="195"/>
      <c r="D32" s="195"/>
      <c r="E32" s="322"/>
      <c r="F32" s="322"/>
      <c r="G32" s="322"/>
      <c r="H32" s="322"/>
      <c r="I32" s="195"/>
      <c r="J32" s="195"/>
      <c r="K32" s="195"/>
      <c r="L32" s="195"/>
      <c r="M32" s="195"/>
      <c r="N32" s="195"/>
      <c r="O32" s="195"/>
    </row>
    <row r="33" spans="1:15" s="159" customFormat="1" ht="10.5">
      <c r="A33" s="165"/>
      <c r="B33" s="195"/>
      <c r="C33" s="195"/>
      <c r="D33" s="195"/>
      <c r="E33" s="322"/>
      <c r="F33" s="322"/>
      <c r="G33" s="322"/>
      <c r="H33" s="322"/>
      <c r="I33" s="195"/>
      <c r="J33" s="195"/>
      <c r="K33" s="195"/>
      <c r="L33" s="195"/>
      <c r="M33" s="195"/>
      <c r="N33" s="195"/>
      <c r="O33" s="195"/>
    </row>
    <row r="34" spans="1:15" s="159" customFormat="1" ht="10.5">
      <c r="A34" s="165"/>
      <c r="B34" s="195"/>
      <c r="C34" s="195"/>
      <c r="D34" s="195"/>
      <c r="E34" s="322"/>
      <c r="F34" s="322"/>
      <c r="G34" s="322"/>
      <c r="H34" s="322"/>
      <c r="I34" s="195"/>
      <c r="J34" s="195"/>
      <c r="K34" s="195"/>
      <c r="L34" s="195"/>
      <c r="M34" s="195"/>
      <c r="N34" s="195"/>
      <c r="O34" s="195"/>
    </row>
    <row r="35" spans="1:15" s="159" customFormat="1" ht="10.5">
      <c r="A35" s="169"/>
      <c r="B35" s="195"/>
      <c r="C35" s="195"/>
      <c r="D35" s="195"/>
      <c r="E35" s="322"/>
      <c r="F35" s="322"/>
      <c r="G35" s="322"/>
      <c r="H35" s="322"/>
      <c r="I35" s="195"/>
      <c r="J35" s="195"/>
      <c r="K35" s="195"/>
      <c r="L35" s="195"/>
      <c r="M35" s="195"/>
      <c r="N35" s="195"/>
      <c r="O35" s="195"/>
    </row>
    <row r="36" spans="1:15" s="159" customFormat="1" ht="10.5">
      <c r="A36" s="169"/>
      <c r="B36" s="195"/>
      <c r="C36" s="195"/>
      <c r="D36" s="195"/>
      <c r="E36" s="322"/>
      <c r="F36" s="322"/>
      <c r="G36" s="322"/>
      <c r="H36" s="322"/>
      <c r="I36" s="195"/>
      <c r="J36" s="195"/>
      <c r="K36" s="195"/>
      <c r="L36" s="195"/>
      <c r="M36" s="195"/>
      <c r="N36" s="195"/>
      <c r="O36" s="195"/>
    </row>
    <row r="37" spans="1:15" s="159" customFormat="1" ht="10.5">
      <c r="A37" s="169"/>
      <c r="B37" s="195"/>
      <c r="C37" s="195"/>
      <c r="D37" s="195"/>
      <c r="E37" s="322"/>
      <c r="F37" s="322"/>
      <c r="G37" s="322"/>
      <c r="H37" s="322"/>
      <c r="I37" s="195"/>
      <c r="J37" s="195"/>
      <c r="K37" s="195"/>
      <c r="L37" s="195"/>
      <c r="M37" s="195"/>
      <c r="N37" s="195"/>
      <c r="O37" s="195"/>
    </row>
    <row r="38" spans="1:15" s="159" customFormat="1" ht="10.5">
      <c r="A38" s="169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</row>
    <row r="39" spans="1:15" s="159" customFormat="1" ht="10.5">
      <c r="A39" s="169"/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</row>
    <row r="40" spans="1:15" s="159" customFormat="1" ht="10.5">
      <c r="A40" s="169"/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</row>
    <row r="41" spans="1:15" s="159" customFormat="1" ht="10.5">
      <c r="A41" s="169"/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</row>
    <row r="42" spans="1:15" s="159" customFormat="1" ht="10.5">
      <c r="A42" s="169"/>
      <c r="B42" s="195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</row>
    <row r="43" spans="1:15" s="159" customFormat="1" ht="10.5">
      <c r="A43" s="169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</row>
    <row r="44" spans="1:15" s="159" customFormat="1" ht="10.5">
      <c r="A44" s="169"/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1:15" s="159" customFormat="1" ht="10.5">
      <c r="A45" s="169"/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</row>
    <row r="46" spans="1:15" s="159" customFormat="1" ht="10.5">
      <c r="A46" s="169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</row>
    <row r="47" spans="1:15" s="159" customFormat="1" ht="10.5">
      <c r="A47" s="169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</row>
    <row r="48" spans="1:15" s="159" customFormat="1" ht="10.5">
      <c r="A48" s="169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</row>
    <row r="49" spans="1:15" s="159" customFormat="1" ht="10.5">
      <c r="A49" s="169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</row>
    <row r="50" spans="1:15" s="159" customFormat="1" ht="10.5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</row>
    <row r="51" spans="1:15" s="159" customFormat="1" ht="10.5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</row>
    <row r="52" spans="1:15" s="159" customFormat="1" ht="10.5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</row>
    <row r="53" spans="1:15" s="159" customFormat="1" ht="10.5"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</row>
    <row r="54" spans="1:15" s="159" customFormat="1" ht="10.5"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</row>
    <row r="55" spans="1:15" s="159" customFormat="1" ht="10.5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</row>
    <row r="56" spans="1:15" s="159" customFormat="1" ht="10.5"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</row>
    <row r="57" spans="1:15" s="159" customFormat="1" ht="10.5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</row>
    <row r="58" spans="1:15" s="159" customFormat="1" ht="10.5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</row>
    <row r="59" spans="1:15" s="159" customFormat="1" ht="10.5"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</row>
    <row r="60" spans="1:15" s="159" customFormat="1" ht="10.5"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</row>
    <row r="61" spans="1:15" s="159" customFormat="1" ht="10.5"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</row>
    <row r="62" spans="1:15" s="159" customFormat="1" ht="10.5"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</row>
    <row r="63" spans="1:15" s="159" customFormat="1" ht="10.5"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</row>
    <row r="64" spans="1:15" s="159" customFormat="1" ht="10.5"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</row>
    <row r="65" spans="2:15" s="159" customFormat="1" ht="10.5"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</row>
    <row r="66" spans="2:15" s="159" customFormat="1" ht="10.5"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</row>
    <row r="67" spans="2:15" s="159" customFormat="1" ht="10.5"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</row>
    <row r="68" spans="2:15" s="159" customFormat="1" ht="10.5"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</row>
    <row r="69" spans="2:15" s="159" customFormat="1" ht="10.5"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</row>
    <row r="70" spans="2:15" s="159" customFormat="1" ht="10.5">
      <c r="B70" s="170"/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</row>
    <row r="71" spans="2:15" s="159" customFormat="1" ht="10.5">
      <c r="B71" s="170"/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</row>
    <row r="72" spans="2:15" s="159" customFormat="1" ht="10.5"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</row>
    <row r="73" spans="2:15" s="159" customFormat="1" ht="10.5">
      <c r="B73" s="170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</row>
    <row r="74" spans="2:15" s="159" customFormat="1" ht="10.5">
      <c r="B74" s="170"/>
      <c r="C74" s="170"/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0"/>
      <c r="O74" s="170"/>
    </row>
    <row r="75" spans="2:15" s="159" customFormat="1" ht="10.5"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</row>
    <row r="76" spans="2:15" s="159" customFormat="1" ht="10.5">
      <c r="B76" s="170"/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</row>
    <row r="77" spans="2:15" s="159" customFormat="1" ht="10.5"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</row>
    <row r="78" spans="2:15" s="159" customFormat="1" ht="10.5"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</row>
    <row r="79" spans="2:15" s="159" customFormat="1" ht="10.5">
      <c r="B79" s="170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</row>
    <row r="80" spans="2:15" s="159" customFormat="1" ht="10.5"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</row>
    <row r="81" spans="2:15" s="159" customFormat="1" ht="10.5"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</row>
    <row r="82" spans="2:15" s="159" customFormat="1" ht="10.5"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</row>
    <row r="83" spans="2:15" s="159" customFormat="1" ht="10.5"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</row>
    <row r="84" spans="2:15" s="159" customFormat="1" ht="10.5"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0"/>
      <c r="O84" s="170"/>
    </row>
    <row r="85" spans="2:15" s="159" customFormat="1" ht="10.5"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</row>
    <row r="86" spans="2:15" s="159" customFormat="1" ht="10.5"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</row>
    <row r="87" spans="2:15" s="159" customFormat="1" ht="10.5"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</row>
    <row r="88" spans="2:15" s="159" customFormat="1" ht="10.5"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</row>
    <row r="89" spans="2:15" s="159" customFormat="1" ht="10.5"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</row>
    <row r="90" spans="2:15" s="159" customFormat="1" ht="10.5"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</row>
    <row r="91" spans="2:15" s="159" customFormat="1" ht="10.5"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</row>
    <row r="92" spans="2:15" s="159" customFormat="1" ht="10.5"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</row>
    <row r="93" spans="2:15" s="159" customFormat="1" ht="10.5"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</row>
    <row r="94" spans="2:15" s="159" customFormat="1" ht="10.5">
      <c r="B94" s="170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</row>
    <row r="95" spans="2:15" s="159" customFormat="1" ht="10.5"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</row>
    <row r="96" spans="2:15" s="159" customFormat="1" ht="10.5"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</row>
    <row r="97" spans="2:15" s="159" customFormat="1" ht="10.5"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</row>
    <row r="98" spans="2:15" s="159" customFormat="1" ht="10.5"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</row>
    <row r="99" spans="2:15" s="159" customFormat="1" ht="10.5">
      <c r="B99" s="170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</row>
    <row r="100" spans="2:15" s="159" customFormat="1" ht="10.5">
      <c r="B100" s="170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</row>
    <row r="101" spans="2:15" s="159" customFormat="1" ht="10.5"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</row>
    <row r="102" spans="2:15" s="159" customFormat="1" ht="10.5"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</row>
    <row r="103" spans="2:15" s="159" customFormat="1" ht="10.5"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</row>
    <row r="104" spans="2:15" s="159" customFormat="1" ht="10.5"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</row>
    <row r="105" spans="2:15" s="159" customFormat="1" ht="10.5">
      <c r="B105" s="170"/>
      <c r="C105" s="170"/>
      <c r="D105" s="170"/>
      <c r="E105" s="170"/>
      <c r="F105" s="170"/>
      <c r="G105" s="170"/>
      <c r="H105" s="170"/>
      <c r="I105" s="170"/>
      <c r="J105" s="170"/>
      <c r="K105" s="170"/>
      <c r="L105" s="170"/>
      <c r="M105" s="170"/>
      <c r="N105" s="170"/>
      <c r="O105" s="170"/>
    </row>
    <row r="106" spans="2:15" s="159" customFormat="1" ht="10.5"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</row>
    <row r="107" spans="2:15" s="159" customFormat="1" ht="10.5">
      <c r="B107" s="170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  <c r="M107" s="170"/>
      <c r="N107" s="170"/>
      <c r="O107" s="170"/>
    </row>
    <row r="108" spans="2:15" s="159" customFormat="1" ht="10.5">
      <c r="B108" s="170"/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</row>
    <row r="109" spans="2:15" s="159" customFormat="1" ht="10.5">
      <c r="B109" s="170"/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</row>
    <row r="110" spans="2:15" s="159" customFormat="1" ht="10.5">
      <c r="B110" s="170"/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</row>
    <row r="111" spans="2:15" s="159" customFormat="1" ht="10.5">
      <c r="B111" s="170"/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</row>
  </sheetData>
  <mergeCells count="39"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I17" sqref="I17"/>
    </sheetView>
  </sheetViews>
  <sheetFormatPr baseColWidth="10" defaultRowHeight="12.75"/>
  <cols>
    <col min="1" max="1" width="7.5" customWidth="1"/>
    <col min="2" max="2" width="16.625" customWidth="1"/>
    <col min="3" max="3" width="12.5" style="110" customWidth="1"/>
    <col min="4" max="4" width="12" style="110" customWidth="1"/>
    <col min="5" max="5" width="3.125" style="110" customWidth="1"/>
    <col min="6" max="6" width="3" style="110" customWidth="1"/>
    <col min="7" max="7" width="3.125" style="110" customWidth="1"/>
    <col min="8" max="8" width="3.25" style="110" customWidth="1"/>
    <col min="9" max="9" width="14.375" style="110" bestFit="1" customWidth="1"/>
    <col min="10" max="10" width="12.875" style="110" customWidth="1"/>
    <col min="11" max="11" width="12.5" style="110" customWidth="1"/>
  </cols>
  <sheetData>
    <row r="1" spans="1:15" ht="15">
      <c r="A1" s="345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1"/>
      <c r="N1" s="1"/>
      <c r="O1" s="1"/>
    </row>
    <row r="3" spans="1:15">
      <c r="A3" s="2" t="s">
        <v>81</v>
      </c>
    </row>
    <row r="5" spans="1:15">
      <c r="A5" t="s">
        <v>134</v>
      </c>
      <c r="K5" s="110" t="s">
        <v>2</v>
      </c>
      <c r="L5" s="45" t="s">
        <v>133</v>
      </c>
    </row>
    <row r="7" spans="1:15">
      <c r="A7" t="s">
        <v>3</v>
      </c>
      <c r="B7" s="3">
        <v>2019</v>
      </c>
      <c r="D7" s="110" t="s">
        <v>4</v>
      </c>
      <c r="E7" s="121"/>
      <c r="F7" s="121"/>
      <c r="G7" s="121" t="s">
        <v>61</v>
      </c>
      <c r="H7" s="121"/>
    </row>
    <row r="8" spans="1:15" ht="13.5" thickBot="1"/>
    <row r="9" spans="1:15" s="8" customFormat="1" ht="10.5">
      <c r="A9" s="8" t="s">
        <v>82</v>
      </c>
      <c r="B9" s="353" t="s">
        <v>5</v>
      </c>
      <c r="C9" s="111" t="s">
        <v>9</v>
      </c>
      <c r="D9" s="111" t="s">
        <v>10</v>
      </c>
      <c r="E9" s="350" t="s">
        <v>83</v>
      </c>
      <c r="F9" s="350"/>
      <c r="G9" s="350"/>
      <c r="H9" s="350"/>
      <c r="I9" s="111" t="s">
        <v>84</v>
      </c>
      <c r="J9" s="111" t="s">
        <v>85</v>
      </c>
      <c r="K9" s="118" t="s">
        <v>86</v>
      </c>
    </row>
    <row r="10" spans="1:15" s="5" customFormat="1" ht="10.5">
      <c r="B10" s="354"/>
      <c r="C10" s="112" t="s">
        <v>87</v>
      </c>
      <c r="D10" s="116" t="s">
        <v>88</v>
      </c>
      <c r="E10" s="351" t="s">
        <v>89</v>
      </c>
      <c r="F10" s="351"/>
      <c r="G10" s="351"/>
      <c r="H10" s="351"/>
      <c r="I10" s="112" t="s">
        <v>79</v>
      </c>
      <c r="J10" s="112" t="s">
        <v>90</v>
      </c>
      <c r="K10" s="119" t="s">
        <v>91</v>
      </c>
    </row>
    <row r="11" spans="1:15" s="5" customFormat="1" ht="11.25" thickBot="1">
      <c r="B11" s="355"/>
      <c r="C11" s="113" t="s">
        <v>88</v>
      </c>
      <c r="D11" s="117"/>
      <c r="E11" s="352" t="s">
        <v>39</v>
      </c>
      <c r="F11" s="352"/>
      <c r="G11" s="352"/>
      <c r="H11" s="352"/>
      <c r="I11" s="113" t="s">
        <v>39</v>
      </c>
      <c r="J11" s="113" t="s">
        <v>88</v>
      </c>
      <c r="K11" s="120" t="s">
        <v>88</v>
      </c>
    </row>
    <row r="12" spans="1:15">
      <c r="B12" s="171"/>
      <c r="C12" s="175"/>
      <c r="D12" s="179"/>
      <c r="E12" s="347"/>
      <c r="F12" s="348"/>
      <c r="G12" s="348"/>
      <c r="H12" s="349"/>
      <c r="I12" s="179"/>
      <c r="J12" s="175"/>
      <c r="K12" s="184"/>
    </row>
    <row r="13" spans="1:15">
      <c r="B13" s="172" t="s">
        <v>103</v>
      </c>
      <c r="C13" s="176">
        <v>149114472.61000001</v>
      </c>
      <c r="D13" s="176">
        <f>+C13</f>
        <v>149114472.61000001</v>
      </c>
      <c r="E13" s="342">
        <f>+D13</f>
        <v>149114472.61000001</v>
      </c>
      <c r="F13" s="343"/>
      <c r="G13" s="343"/>
      <c r="H13" s="344"/>
      <c r="I13" s="180">
        <v>155581814.63999999</v>
      </c>
      <c r="J13" s="177">
        <f>+D13-E13</f>
        <v>0</v>
      </c>
      <c r="K13" s="185">
        <f t="shared" ref="K13:K18" si="0">+E13-I13</f>
        <v>-6467342.0299999714</v>
      </c>
    </row>
    <row r="14" spans="1:15">
      <c r="B14" s="172" t="s">
        <v>102</v>
      </c>
      <c r="C14" s="176">
        <v>2149191.39</v>
      </c>
      <c r="D14" s="176">
        <f t="shared" ref="D14:E18" si="1">+C14</f>
        <v>2149191.39</v>
      </c>
      <c r="E14" s="342">
        <f t="shared" si="1"/>
        <v>2149191.39</v>
      </c>
      <c r="F14" s="343"/>
      <c r="G14" s="343"/>
      <c r="H14" s="344"/>
      <c r="I14" s="180">
        <v>2149191.39</v>
      </c>
      <c r="J14" s="177">
        <f>+D14-E14</f>
        <v>0</v>
      </c>
      <c r="K14" s="185">
        <f t="shared" si="0"/>
        <v>0</v>
      </c>
    </row>
    <row r="15" spans="1:15">
      <c r="B15" s="172" t="s">
        <v>104</v>
      </c>
      <c r="C15" s="176">
        <v>13018149.689999999</v>
      </c>
      <c r="D15" s="176">
        <v>13071681.039999999</v>
      </c>
      <c r="E15" s="342">
        <f t="shared" ref="E15:E18" si="2">+D15</f>
        <v>13071681.039999999</v>
      </c>
      <c r="F15" s="343"/>
      <c r="G15" s="343"/>
      <c r="H15" s="344"/>
      <c r="I15" s="180">
        <v>13071681.039999999</v>
      </c>
      <c r="J15" s="177">
        <f>+D15-E15</f>
        <v>0</v>
      </c>
      <c r="K15" s="185">
        <f t="shared" si="0"/>
        <v>0</v>
      </c>
    </row>
    <row r="16" spans="1:15">
      <c r="B16" s="172" t="s">
        <v>105</v>
      </c>
      <c r="C16" s="176">
        <v>652787.86</v>
      </c>
      <c r="D16" s="176">
        <f t="shared" si="1"/>
        <v>652787.86</v>
      </c>
      <c r="E16" s="342">
        <f t="shared" si="2"/>
        <v>652787.86</v>
      </c>
      <c r="F16" s="343"/>
      <c r="G16" s="343"/>
      <c r="H16" s="344"/>
      <c r="I16" s="180">
        <v>652787.86</v>
      </c>
      <c r="J16" s="177">
        <f>+D16-E16</f>
        <v>0</v>
      </c>
      <c r="K16" s="185">
        <f t="shared" si="0"/>
        <v>0</v>
      </c>
    </row>
    <row r="17" spans="1:11">
      <c r="B17" s="172" t="s">
        <v>137</v>
      </c>
      <c r="C17" s="177">
        <v>0</v>
      </c>
      <c r="D17" s="176">
        <f t="shared" si="1"/>
        <v>0</v>
      </c>
      <c r="E17" s="342">
        <f t="shared" si="2"/>
        <v>0</v>
      </c>
      <c r="F17" s="343"/>
      <c r="G17" s="343"/>
      <c r="H17" s="344"/>
      <c r="I17" s="180">
        <v>0</v>
      </c>
      <c r="J17" s="177">
        <f>+D17-E17</f>
        <v>0</v>
      </c>
      <c r="K17" s="185">
        <f t="shared" si="0"/>
        <v>0</v>
      </c>
    </row>
    <row r="18" spans="1:11">
      <c r="B18" s="172" t="s">
        <v>107</v>
      </c>
      <c r="C18" s="177">
        <v>0</v>
      </c>
      <c r="D18" s="176">
        <f t="shared" si="1"/>
        <v>0</v>
      </c>
      <c r="E18" s="342">
        <f t="shared" si="2"/>
        <v>0</v>
      </c>
      <c r="F18" s="343"/>
      <c r="G18" s="343"/>
      <c r="H18" s="344"/>
      <c r="I18" s="177">
        <v>0</v>
      </c>
      <c r="J18" s="177">
        <f>D18-E18</f>
        <v>0</v>
      </c>
      <c r="K18" s="185">
        <f t="shared" si="0"/>
        <v>0</v>
      </c>
    </row>
    <row r="19" spans="1:11" ht="13.5" thickBot="1">
      <c r="B19" s="173"/>
      <c r="C19" s="177"/>
      <c r="D19" s="177"/>
      <c r="E19" s="227"/>
      <c r="F19" s="228"/>
      <c r="G19" s="228"/>
      <c r="H19" s="229"/>
      <c r="J19" s="177"/>
      <c r="K19" s="185"/>
    </row>
    <row r="20" spans="1:11">
      <c r="B20" s="187" t="s">
        <v>25</v>
      </c>
      <c r="C20" s="188">
        <f>SUM(C13:C19)</f>
        <v>164934601.55000001</v>
      </c>
      <c r="D20" s="189">
        <f>SUM(D13:D18)</f>
        <v>164988132.90000001</v>
      </c>
      <c r="E20" s="360">
        <f>SUM(E13:E19)</f>
        <v>164988132.90000001</v>
      </c>
      <c r="F20" s="361"/>
      <c r="G20" s="361"/>
      <c r="H20" s="362"/>
      <c r="I20" s="189">
        <f>SUM(I13:I18)</f>
        <v>171455474.92999998</v>
      </c>
      <c r="J20" s="188">
        <f>SUM(J13:J19)</f>
        <v>0</v>
      </c>
      <c r="K20" s="190">
        <f>SUM(K13:K19)</f>
        <v>-6467342.0299999714</v>
      </c>
    </row>
    <row r="21" spans="1:11" ht="13.5" thickBot="1">
      <c r="B21" s="174"/>
      <c r="C21" s="178"/>
      <c r="D21" s="181"/>
      <c r="E21" s="182"/>
      <c r="F21" s="151"/>
      <c r="G21" s="151"/>
      <c r="H21" s="183"/>
      <c r="I21" s="181"/>
      <c r="J21" s="178"/>
      <c r="K21" s="186"/>
    </row>
    <row r="22" spans="1:11">
      <c r="C22" s="114">
        <f>+'anexo 2 '!I20-2234851.18-'Anexo 2 Bis'!C20</f>
        <v>309750185.54000002</v>
      </c>
      <c r="D22" s="114">
        <f>+'anexo 2 '!J20-1928773.4-'Anexo 2 Bis'!D20</f>
        <v>309985237.46000004</v>
      </c>
      <c r="E22" s="358">
        <f>+'anexo 2 '!K20-'Anexo 2 Bis'!E20:H20-1928773.4</f>
        <v>309985237.46000004</v>
      </c>
      <c r="F22" s="358"/>
      <c r="G22" s="358"/>
      <c r="H22" s="358"/>
      <c r="I22" s="114">
        <f>+'anexo 2 '!L20-1872802.41-'Anexo 2 Bis'!I20</f>
        <v>298125886.37</v>
      </c>
      <c r="J22" s="114"/>
      <c r="K22" s="114">
        <f>+'anexo 2 '!O20-55970.99-'Anexo 2 Bis'!K20</f>
        <v>11859351.089999983</v>
      </c>
    </row>
    <row r="23" spans="1:11">
      <c r="E23" s="359"/>
      <c r="F23" s="359"/>
      <c r="G23" s="359"/>
      <c r="H23" s="359"/>
    </row>
    <row r="24" spans="1:11" s="39" customFormat="1" ht="21" customHeight="1">
      <c r="A24" s="37"/>
      <c r="B24" s="38"/>
      <c r="C24" s="115"/>
      <c r="D24" s="356"/>
      <c r="E24" s="356"/>
      <c r="F24" s="356"/>
      <c r="G24" s="356"/>
      <c r="H24" s="320"/>
      <c r="I24" s="320"/>
      <c r="J24" s="357"/>
      <c r="K24" s="318"/>
    </row>
    <row r="25" spans="1:11" s="39" customFormat="1" ht="9" customHeight="1">
      <c r="A25" s="37"/>
      <c r="B25" s="40"/>
      <c r="C25" s="115"/>
      <c r="D25" s="319"/>
      <c r="E25" s="319"/>
      <c r="F25" s="319"/>
      <c r="G25" s="319"/>
      <c r="H25" s="320"/>
      <c r="I25" s="320"/>
      <c r="J25" s="317"/>
      <c r="K25" s="318"/>
    </row>
    <row r="26" spans="1:11" s="39" customFormat="1" ht="9.75" customHeight="1">
      <c r="A26" s="37"/>
      <c r="B26" s="40"/>
      <c r="C26" s="115"/>
      <c r="D26" s="319"/>
      <c r="E26" s="319"/>
      <c r="F26" s="319"/>
      <c r="G26" s="319"/>
      <c r="H26" s="320"/>
      <c r="I26" s="320"/>
      <c r="J26" s="317"/>
      <c r="K26" s="318"/>
    </row>
    <row r="34" spans="3:3">
      <c r="C34" s="115"/>
    </row>
  </sheetData>
  <mergeCells count="21"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</mergeCells>
  <phoneticPr fontId="0" type="noConversion"/>
  <printOptions horizontalCentered="1"/>
  <pageMargins left="1.3779527559055118" right="0.75" top="1.7716535433070868" bottom="1" header="0" footer="0"/>
  <pageSetup paperSize="9" scale="87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F7" sqref="F7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45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1"/>
      <c r="N1" s="1"/>
      <c r="O1" s="1"/>
    </row>
    <row r="3" spans="1:15">
      <c r="A3" s="2" t="s">
        <v>70</v>
      </c>
    </row>
    <row r="4" spans="1:15">
      <c r="B4" s="2" t="s">
        <v>71</v>
      </c>
    </row>
    <row r="5" spans="1:15">
      <c r="A5" t="s">
        <v>138</v>
      </c>
      <c r="K5" t="s">
        <v>2</v>
      </c>
      <c r="L5" s="45" t="s">
        <v>133</v>
      </c>
    </row>
    <row r="7" spans="1:15">
      <c r="A7" t="s">
        <v>3</v>
      </c>
      <c r="B7" s="3">
        <v>2019</v>
      </c>
      <c r="D7" t="s">
        <v>4</v>
      </c>
      <c r="E7" s="47"/>
      <c r="F7" s="47" t="s">
        <v>61</v>
      </c>
      <c r="G7" s="47"/>
      <c r="H7" s="47"/>
    </row>
    <row r="8" spans="1:15" ht="13.5" thickBot="1"/>
    <row r="9" spans="1:15" s="5" customFormat="1" ht="10.5">
      <c r="B9" s="368" t="s">
        <v>5</v>
      </c>
      <c r="C9" s="365" t="s">
        <v>72</v>
      </c>
      <c r="D9" s="365" t="s">
        <v>73</v>
      </c>
      <c r="E9" s="365"/>
      <c r="F9" s="365"/>
      <c r="G9" s="365"/>
      <c r="H9" s="365"/>
      <c r="I9" s="365" t="s">
        <v>74</v>
      </c>
      <c r="J9" s="4" t="s">
        <v>75</v>
      </c>
      <c r="K9" s="365" t="s">
        <v>76</v>
      </c>
      <c r="L9" s="41" t="s">
        <v>77</v>
      </c>
    </row>
    <row r="10" spans="1:15" s="5" customFormat="1" ht="10.5">
      <c r="B10" s="369"/>
      <c r="C10" s="371"/>
      <c r="D10" s="366" t="s">
        <v>15</v>
      </c>
      <c r="E10" s="366"/>
      <c r="F10" s="366"/>
      <c r="G10" s="366"/>
      <c r="H10" s="366"/>
      <c r="I10" s="371"/>
      <c r="J10" s="6" t="s">
        <v>78</v>
      </c>
      <c r="K10" s="371"/>
      <c r="L10" s="42" t="s">
        <v>79</v>
      </c>
    </row>
    <row r="11" spans="1:15" s="5" customFormat="1" ht="10.5">
      <c r="B11" s="369"/>
      <c r="C11" s="371"/>
      <c r="D11" s="371" t="s">
        <v>22</v>
      </c>
      <c r="E11" s="371" t="s">
        <v>23</v>
      </c>
      <c r="F11" s="371"/>
      <c r="G11" s="371"/>
      <c r="H11" s="371"/>
      <c r="I11" s="371"/>
      <c r="J11" s="6" t="s">
        <v>80</v>
      </c>
      <c r="K11" s="371"/>
      <c r="L11" s="42" t="s">
        <v>39</v>
      </c>
    </row>
    <row r="12" spans="1:15" s="5" customFormat="1" ht="11.25" thickBot="1">
      <c r="B12" s="370"/>
      <c r="C12" s="372"/>
      <c r="D12" s="372"/>
      <c r="E12" s="372"/>
      <c r="F12" s="372"/>
      <c r="G12" s="372"/>
      <c r="H12" s="372"/>
      <c r="I12" s="372"/>
      <c r="J12" s="7" t="s">
        <v>39</v>
      </c>
      <c r="K12" s="372"/>
      <c r="L12" s="43"/>
    </row>
    <row r="13" spans="1:15" s="5" customFormat="1" ht="10.5">
      <c r="B13" s="55"/>
      <c r="C13" s="56"/>
      <c r="D13" s="56"/>
      <c r="E13" s="363"/>
      <c r="F13" s="363"/>
      <c r="G13" s="363"/>
      <c r="H13" s="363"/>
      <c r="I13" s="56"/>
      <c r="J13" s="56"/>
      <c r="K13" s="56"/>
      <c r="L13" s="57"/>
    </row>
    <row r="14" spans="1:15" s="5" customFormat="1" ht="10.5">
      <c r="B14" s="58"/>
      <c r="C14" s="59"/>
      <c r="D14" s="59"/>
      <c r="E14" s="364"/>
      <c r="F14" s="364"/>
      <c r="G14" s="364"/>
      <c r="H14" s="364"/>
      <c r="I14" s="59"/>
      <c r="J14" s="59"/>
      <c r="K14" s="59"/>
      <c r="L14" s="60"/>
    </row>
    <row r="15" spans="1:15" s="5" customFormat="1" ht="10.5">
      <c r="B15" s="58"/>
      <c r="C15" s="59"/>
      <c r="D15" s="59"/>
      <c r="E15" s="364"/>
      <c r="F15" s="364"/>
      <c r="G15" s="364"/>
      <c r="H15" s="364"/>
      <c r="I15" s="59"/>
      <c r="J15" s="59"/>
      <c r="K15" s="59"/>
      <c r="L15" s="60"/>
    </row>
    <row r="16" spans="1:15" s="5" customFormat="1" ht="10.5">
      <c r="B16" s="58"/>
      <c r="C16" s="59"/>
      <c r="D16" s="59"/>
      <c r="E16" s="364"/>
      <c r="F16" s="364"/>
      <c r="G16" s="364"/>
      <c r="H16" s="364"/>
      <c r="I16" s="59"/>
      <c r="J16" s="59"/>
      <c r="K16" s="59"/>
      <c r="L16" s="60"/>
    </row>
    <row r="17" spans="1:12" s="5" customFormat="1" ht="10.5">
      <c r="B17" s="58"/>
      <c r="C17" s="59"/>
      <c r="D17" s="59"/>
      <c r="E17" s="364"/>
      <c r="F17" s="364"/>
      <c r="G17" s="364"/>
      <c r="H17" s="364"/>
      <c r="I17" s="59"/>
      <c r="J17" s="59"/>
      <c r="K17" s="59"/>
      <c r="L17" s="60"/>
    </row>
    <row r="18" spans="1:12" s="5" customFormat="1" ht="10.5">
      <c r="B18" s="58"/>
      <c r="C18" s="59"/>
      <c r="D18" s="373" t="s">
        <v>92</v>
      </c>
      <c r="E18" s="374"/>
      <c r="F18" s="374"/>
      <c r="G18" s="374"/>
      <c r="H18" s="374"/>
      <c r="I18" s="375"/>
      <c r="J18" s="59"/>
      <c r="K18" s="59"/>
      <c r="L18" s="60"/>
    </row>
    <row r="19" spans="1:12" s="5" customFormat="1" ht="10.5">
      <c r="B19" s="58"/>
      <c r="C19" s="59"/>
      <c r="D19" s="59"/>
      <c r="E19" s="364"/>
      <c r="F19" s="364"/>
      <c r="G19" s="364"/>
      <c r="H19" s="364"/>
      <c r="I19" s="59"/>
      <c r="J19" s="59"/>
      <c r="K19" s="59"/>
      <c r="L19" s="60"/>
    </row>
    <row r="20" spans="1:12" s="5" customFormat="1" ht="10.5">
      <c r="B20" s="58"/>
      <c r="C20" s="59"/>
      <c r="D20" s="59"/>
      <c r="E20" s="364"/>
      <c r="F20" s="364"/>
      <c r="G20" s="364"/>
      <c r="H20" s="364"/>
      <c r="I20" s="59"/>
      <c r="J20" s="59"/>
      <c r="K20" s="59"/>
      <c r="L20" s="60"/>
    </row>
    <row r="21" spans="1:12" s="5" customFormat="1" ht="10.5">
      <c r="B21" s="58"/>
      <c r="C21" s="59"/>
      <c r="D21" s="59"/>
      <c r="E21" s="364"/>
      <c r="F21" s="364"/>
      <c r="G21" s="364"/>
      <c r="H21" s="364"/>
      <c r="I21" s="59"/>
      <c r="J21" s="59"/>
      <c r="K21" s="59"/>
      <c r="L21" s="60"/>
    </row>
    <row r="22" spans="1:12" s="5" customFormat="1" ht="10.5">
      <c r="B22" s="58"/>
      <c r="C22" s="59"/>
      <c r="D22" s="59"/>
      <c r="E22" s="364"/>
      <c r="F22" s="364"/>
      <c r="G22" s="364"/>
      <c r="H22" s="364"/>
      <c r="I22" s="59"/>
      <c r="J22" s="59"/>
      <c r="K22" s="59"/>
      <c r="L22" s="60"/>
    </row>
    <row r="23" spans="1:12" s="5" customFormat="1" ht="10.5">
      <c r="B23" s="58"/>
      <c r="C23" s="59"/>
      <c r="D23" s="59"/>
      <c r="E23" s="364"/>
      <c r="F23" s="364"/>
      <c r="G23" s="364"/>
      <c r="H23" s="364"/>
      <c r="I23" s="59"/>
      <c r="J23" s="59"/>
      <c r="K23" s="59"/>
      <c r="L23" s="60"/>
    </row>
    <row r="24" spans="1:12" s="5" customFormat="1" ht="10.5">
      <c r="B24" s="58"/>
      <c r="C24" s="59"/>
      <c r="D24" s="59"/>
      <c r="E24" s="364"/>
      <c r="F24" s="364"/>
      <c r="G24" s="364"/>
      <c r="H24" s="364"/>
      <c r="I24" s="59"/>
      <c r="J24" s="59"/>
      <c r="K24" s="59"/>
      <c r="L24" s="60"/>
    </row>
    <row r="25" spans="1:12" s="5" customFormat="1" ht="10.5">
      <c r="B25" s="58"/>
      <c r="C25" s="59"/>
      <c r="D25" s="59"/>
      <c r="E25" s="364"/>
      <c r="F25" s="364"/>
      <c r="G25" s="364"/>
      <c r="H25" s="364"/>
      <c r="I25" s="59"/>
      <c r="J25" s="59"/>
      <c r="K25" s="59"/>
      <c r="L25" s="60"/>
    </row>
    <row r="26" spans="1:12" s="5" customFormat="1" ht="10.5">
      <c r="B26" s="61"/>
      <c r="C26" s="62"/>
      <c r="D26" s="62"/>
      <c r="E26" s="367"/>
      <c r="F26" s="367"/>
      <c r="G26" s="367"/>
      <c r="H26" s="367"/>
      <c r="I26" s="62"/>
      <c r="J26" s="62"/>
      <c r="K26" s="62"/>
      <c r="L26" s="63">
        <v>0</v>
      </c>
    </row>
    <row r="27" spans="1:12" s="5" customFormat="1" ht="11.25" thickBot="1">
      <c r="B27" s="64"/>
      <c r="C27" s="44"/>
      <c r="D27" s="44"/>
      <c r="E27" s="44"/>
      <c r="F27" s="44"/>
      <c r="G27" s="44"/>
      <c r="H27" s="44"/>
      <c r="I27" s="44"/>
      <c r="J27" s="44"/>
      <c r="K27" s="44"/>
      <c r="L27" s="65"/>
    </row>
    <row r="28" spans="1:12" s="5" customFormat="1" ht="10.5"/>
    <row r="29" spans="1:12" s="39" customFormat="1" ht="21" customHeight="1">
      <c r="A29" s="37"/>
      <c r="B29" s="38"/>
      <c r="D29" s="356"/>
      <c r="E29" s="356"/>
      <c r="F29" s="356"/>
      <c r="G29" s="356"/>
      <c r="H29" s="320"/>
      <c r="I29" s="320"/>
      <c r="J29" s="356"/>
      <c r="K29" s="320"/>
    </row>
    <row r="30" spans="1:12" s="39" customFormat="1" ht="9" customHeight="1">
      <c r="A30" s="37"/>
      <c r="B30" s="40"/>
      <c r="D30" s="319"/>
      <c r="E30" s="319"/>
      <c r="F30" s="319"/>
      <c r="G30" s="319"/>
      <c r="H30" s="320"/>
      <c r="I30" s="320"/>
      <c r="J30" s="319"/>
      <c r="K30" s="320"/>
    </row>
    <row r="31" spans="1:12" s="39" customFormat="1" ht="9.75" customHeight="1">
      <c r="A31" s="37"/>
      <c r="B31" s="40"/>
      <c r="D31" s="319"/>
      <c r="E31" s="319"/>
      <c r="F31" s="319"/>
      <c r="G31" s="319"/>
      <c r="H31" s="320"/>
      <c r="I31" s="320"/>
      <c r="J31" s="319"/>
      <c r="K31" s="320"/>
    </row>
  </sheetData>
  <mergeCells count="29"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2"/>
  <sheetViews>
    <sheetView zoomScale="75" workbookViewId="0">
      <selection activeCell="O11" sqref="O11"/>
    </sheetView>
  </sheetViews>
  <sheetFormatPr baseColWidth="10" defaultColWidth="10" defaultRowHeight="12.75"/>
  <cols>
    <col min="1" max="1" width="9.25" style="15" customWidth="1"/>
    <col min="2" max="2" width="5.5" style="15" customWidth="1"/>
    <col min="3" max="3" width="26" style="16" customWidth="1"/>
    <col min="4" max="4" width="3.5" style="16" customWidth="1"/>
    <col min="5" max="5" width="2.625" style="16" customWidth="1"/>
    <col min="6" max="6" width="3.125" style="16" customWidth="1"/>
    <col min="7" max="7" width="3.375" style="16" customWidth="1"/>
    <col min="8" max="8" width="13.375" style="16" customWidth="1"/>
    <col min="9" max="9" width="13.75" style="16" customWidth="1"/>
    <col min="10" max="10" width="16.875" style="16" customWidth="1"/>
    <col min="11" max="11" width="9" style="16" customWidth="1"/>
    <col min="12" max="16384" width="10" style="16"/>
  </cols>
  <sheetData>
    <row r="1" spans="1:16" ht="15">
      <c r="A1" s="313" t="s">
        <v>0</v>
      </c>
      <c r="B1" s="313"/>
      <c r="C1" s="314"/>
      <c r="D1" s="314"/>
      <c r="E1" s="314"/>
      <c r="F1" s="314"/>
      <c r="G1" s="314"/>
      <c r="H1" s="314"/>
      <c r="I1" s="314"/>
      <c r="J1" s="314"/>
      <c r="K1" s="314"/>
      <c r="L1" s="15"/>
      <c r="M1" s="15"/>
      <c r="N1" s="15"/>
      <c r="O1" s="15"/>
      <c r="P1" s="15"/>
    </row>
    <row r="2" spans="1:16" s="17" customForma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17" customFormat="1">
      <c r="A3" s="315" t="s">
        <v>27</v>
      </c>
      <c r="B3" s="315"/>
      <c r="C3" s="316"/>
      <c r="D3" s="316"/>
      <c r="E3" s="316"/>
      <c r="F3" s="316"/>
      <c r="G3" s="316"/>
      <c r="H3" s="316"/>
      <c r="I3" s="316"/>
      <c r="J3" s="316"/>
      <c r="K3" s="316"/>
      <c r="L3" s="16"/>
      <c r="M3" s="16"/>
      <c r="N3" s="16"/>
      <c r="O3" s="16"/>
      <c r="P3" s="16"/>
    </row>
    <row r="4" spans="1:16">
      <c r="A4" s="16"/>
      <c r="B4" s="16"/>
      <c r="C4" s="18"/>
    </row>
    <row r="5" spans="1:16">
      <c r="A5" s="46" t="s">
        <v>132</v>
      </c>
      <c r="B5" s="19"/>
      <c r="C5" s="20"/>
      <c r="D5" s="20"/>
      <c r="E5" s="20"/>
      <c r="F5" s="20"/>
      <c r="G5" s="20"/>
      <c r="H5" s="20"/>
      <c r="I5" s="9"/>
      <c r="J5" s="9" t="s">
        <v>28</v>
      </c>
      <c r="K5" s="10" t="s">
        <v>133</v>
      </c>
    </row>
    <row r="6" spans="1:16">
      <c r="A6" s="19" t="s">
        <v>29</v>
      </c>
      <c r="B6" s="11">
        <v>2019</v>
      </c>
      <c r="C6" s="12" t="s">
        <v>30</v>
      </c>
      <c r="D6" s="13"/>
      <c r="E6" s="13"/>
      <c r="F6" s="13" t="s">
        <v>61</v>
      </c>
      <c r="G6" s="13"/>
      <c r="H6" s="9"/>
      <c r="I6" s="9"/>
      <c r="J6" s="9"/>
      <c r="K6" s="9"/>
    </row>
    <row r="7" spans="1:16">
      <c r="A7" s="19"/>
      <c r="B7" s="19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4"/>
      <c r="B8" s="14"/>
    </row>
    <row r="9" spans="1:16" ht="13.5" customHeight="1">
      <c r="A9" s="66"/>
      <c r="B9" s="67"/>
      <c r="C9" s="68"/>
      <c r="D9" s="67"/>
      <c r="E9" s="67"/>
      <c r="F9" s="67"/>
      <c r="G9" s="67"/>
      <c r="H9" s="69" t="s">
        <v>31</v>
      </c>
      <c r="I9" s="67" t="s">
        <v>32</v>
      </c>
      <c r="J9" s="70" t="s">
        <v>33</v>
      </c>
      <c r="K9" s="70"/>
    </row>
    <row r="10" spans="1:16">
      <c r="A10" s="71"/>
      <c r="B10" s="72"/>
      <c r="C10" s="73" t="s">
        <v>34</v>
      </c>
      <c r="D10" s="73"/>
      <c r="E10" s="73"/>
      <c r="F10" s="73"/>
      <c r="G10" s="73"/>
      <c r="H10" s="74" t="s">
        <v>35</v>
      </c>
      <c r="I10" s="72" t="s">
        <v>36</v>
      </c>
      <c r="J10" s="74" t="s">
        <v>37</v>
      </c>
      <c r="K10" s="74" t="s">
        <v>38</v>
      </c>
    </row>
    <row r="11" spans="1:16">
      <c r="A11" s="75"/>
      <c r="B11" s="76"/>
      <c r="C11" s="77"/>
      <c r="D11" s="77"/>
      <c r="E11" s="77"/>
      <c r="F11" s="77"/>
      <c r="G11" s="77"/>
      <c r="H11" s="78" t="s">
        <v>39</v>
      </c>
      <c r="I11" s="76" t="s">
        <v>4</v>
      </c>
      <c r="J11" s="79" t="s">
        <v>40</v>
      </c>
      <c r="K11" s="79"/>
    </row>
    <row r="12" spans="1:16">
      <c r="A12" s="71"/>
      <c r="B12" s="72"/>
      <c r="C12" s="80"/>
      <c r="D12" s="80"/>
      <c r="E12" s="80"/>
      <c r="F12" s="80"/>
      <c r="G12" s="80"/>
      <c r="H12" s="81"/>
      <c r="I12" s="81"/>
      <c r="J12" s="81"/>
      <c r="K12" s="81"/>
    </row>
    <row r="13" spans="1:16">
      <c r="A13" s="71" t="s">
        <v>41</v>
      </c>
      <c r="B13" s="82">
        <v>1</v>
      </c>
      <c r="C13" s="80" t="s">
        <v>42</v>
      </c>
      <c r="D13" s="83"/>
      <c r="E13" s="83"/>
      <c r="F13" s="83"/>
      <c r="G13" s="84"/>
      <c r="H13" s="85">
        <f>+'anexo 3 '!L26</f>
        <v>0</v>
      </c>
      <c r="I13" s="85">
        <v>0</v>
      </c>
      <c r="J13" s="85">
        <f>+H13-I13</f>
        <v>0</v>
      </c>
      <c r="K13" s="86" t="s">
        <v>43</v>
      </c>
    </row>
    <row r="14" spans="1:16">
      <c r="A14" s="71" t="s">
        <v>44</v>
      </c>
      <c r="B14" s="82">
        <v>2</v>
      </c>
      <c r="C14" s="87" t="s">
        <v>45</v>
      </c>
      <c r="D14" s="83"/>
      <c r="E14" s="83"/>
      <c r="F14" s="83"/>
      <c r="G14" s="84"/>
      <c r="H14" s="88">
        <f>+SUM('Anexo 2 Bis'!D13:D15)</f>
        <v>164335345.03999999</v>
      </c>
      <c r="I14" s="88">
        <f>+'Anexo I Programacion Financiera'!J14</f>
        <v>130486662.01000001</v>
      </c>
      <c r="J14" s="88">
        <f>+H14-I14</f>
        <v>33848683.029999986</v>
      </c>
      <c r="K14" s="86" t="s">
        <v>46</v>
      </c>
    </row>
    <row r="15" spans="1:16" ht="19.5" customHeight="1">
      <c r="A15" s="71" t="s">
        <v>47</v>
      </c>
      <c r="B15" s="82">
        <v>3</v>
      </c>
      <c r="C15" s="87" t="s">
        <v>48</v>
      </c>
      <c r="D15" s="83"/>
      <c r="E15" s="83"/>
      <c r="F15" s="83"/>
      <c r="G15" s="84"/>
      <c r="H15" s="85">
        <f>+H13-H14</f>
        <v>-164335345.03999999</v>
      </c>
      <c r="I15" s="85">
        <f>+I13-I14</f>
        <v>-130486662.01000001</v>
      </c>
      <c r="J15" s="85">
        <f>+J13-J14</f>
        <v>-33848683.029999986</v>
      </c>
      <c r="K15" s="86"/>
    </row>
    <row r="16" spans="1:16">
      <c r="A16" s="71" t="s">
        <v>49</v>
      </c>
      <c r="B16" s="82">
        <v>4</v>
      </c>
      <c r="C16" s="87" t="s">
        <v>50</v>
      </c>
      <c r="D16" s="89"/>
      <c r="E16" s="89"/>
      <c r="F16" s="89"/>
      <c r="G16" s="90"/>
      <c r="H16" s="91">
        <v>0</v>
      </c>
      <c r="I16" s="85">
        <v>0</v>
      </c>
      <c r="J16" s="85">
        <f>+H16-I16</f>
        <v>0</v>
      </c>
      <c r="K16" s="86" t="s">
        <v>43</v>
      </c>
    </row>
    <row r="17" spans="1:12">
      <c r="A17" s="71" t="s">
        <v>51</v>
      </c>
      <c r="B17" s="82">
        <v>5</v>
      </c>
      <c r="C17" s="87" t="s">
        <v>52</v>
      </c>
      <c r="D17" s="83"/>
      <c r="E17" s="83"/>
      <c r="F17" s="83"/>
      <c r="G17" s="84"/>
      <c r="H17" s="88">
        <f>+SUM('Anexo 2 Bis'!D16:D17)</f>
        <v>652787.86</v>
      </c>
      <c r="I17" s="88">
        <f>+'Anexo I Programacion Financiera'!J17</f>
        <v>798391.91</v>
      </c>
      <c r="J17" s="88">
        <f>+H17-I17</f>
        <v>-145604.05000000005</v>
      </c>
      <c r="K17" s="86" t="s">
        <v>46</v>
      </c>
    </row>
    <row r="18" spans="1:12" ht="19.5" customHeight="1">
      <c r="A18" s="71" t="s">
        <v>53</v>
      </c>
      <c r="B18" s="82">
        <v>6</v>
      </c>
      <c r="C18" s="87" t="s">
        <v>54</v>
      </c>
      <c r="D18" s="83"/>
      <c r="E18" s="83"/>
      <c r="F18" s="83"/>
      <c r="G18" s="84"/>
      <c r="H18" s="85">
        <f>+H15+H16-H17</f>
        <v>-164988132.90000001</v>
      </c>
      <c r="I18" s="85">
        <f>+I15+I16-I17</f>
        <v>-131285053.92</v>
      </c>
      <c r="J18" s="85">
        <f>+J15+J16-J17</f>
        <v>-33703078.979999989</v>
      </c>
      <c r="K18" s="86"/>
    </row>
    <row r="19" spans="1:12">
      <c r="A19" s="71"/>
      <c r="B19" s="82">
        <v>7</v>
      </c>
      <c r="C19" s="87" t="s">
        <v>100</v>
      </c>
      <c r="D19" s="83"/>
      <c r="E19" s="83"/>
      <c r="F19" s="83"/>
      <c r="G19" s="84"/>
      <c r="H19" s="85">
        <f>+H13+H16</f>
        <v>0</v>
      </c>
      <c r="I19" s="85">
        <f>+I13-I16</f>
        <v>0</v>
      </c>
      <c r="J19" s="85">
        <f>+J13-J16</f>
        <v>0</v>
      </c>
      <c r="K19" s="86"/>
    </row>
    <row r="20" spans="1:12">
      <c r="A20" s="71"/>
      <c r="B20" s="82">
        <v>8</v>
      </c>
      <c r="C20" s="87" t="s">
        <v>101</v>
      </c>
      <c r="D20" s="83"/>
      <c r="E20" s="83"/>
      <c r="F20" s="83"/>
      <c r="G20" s="84"/>
      <c r="H20" s="88">
        <f>+H14+H17</f>
        <v>164988132.90000001</v>
      </c>
      <c r="I20" s="88">
        <f>+I14+I17</f>
        <v>131285053.92</v>
      </c>
      <c r="J20" s="88">
        <f>+J14+J17</f>
        <v>33703078.979999989</v>
      </c>
      <c r="K20" s="86"/>
    </row>
    <row r="21" spans="1:12" ht="18" customHeight="1">
      <c r="A21" s="71" t="s">
        <v>55</v>
      </c>
      <c r="B21" s="82">
        <v>9</v>
      </c>
      <c r="C21" s="87" t="s">
        <v>56</v>
      </c>
      <c r="D21" s="83"/>
      <c r="E21" s="83"/>
      <c r="F21" s="83"/>
      <c r="G21" s="84"/>
      <c r="H21" s="85">
        <v>0</v>
      </c>
      <c r="I21" s="85">
        <v>0</v>
      </c>
      <c r="J21" s="85">
        <f>+H21-I21</f>
        <v>0</v>
      </c>
      <c r="K21" s="86" t="s">
        <v>43</v>
      </c>
    </row>
    <row r="22" spans="1:12">
      <c r="A22" s="71" t="s">
        <v>57</v>
      </c>
      <c r="B22" s="82">
        <v>10</v>
      </c>
      <c r="C22" s="87" t="s">
        <v>58</v>
      </c>
      <c r="D22" s="83"/>
      <c r="E22" s="83"/>
      <c r="F22" s="83"/>
      <c r="G22" s="84"/>
      <c r="H22" s="85">
        <v>0</v>
      </c>
      <c r="I22" s="85">
        <v>0</v>
      </c>
      <c r="J22" s="85">
        <f>+H22-I22</f>
        <v>0</v>
      </c>
      <c r="K22" s="86" t="s">
        <v>46</v>
      </c>
    </row>
    <row r="23" spans="1:12" ht="19.5" customHeight="1">
      <c r="A23" s="71" t="s">
        <v>59</v>
      </c>
      <c r="B23" s="82">
        <v>11</v>
      </c>
      <c r="C23" s="87" t="s">
        <v>60</v>
      </c>
      <c r="D23" s="83"/>
      <c r="E23" s="83"/>
      <c r="F23" s="83"/>
      <c r="G23" s="84"/>
      <c r="H23" s="88">
        <f>+H18+H21-H22</f>
        <v>-164988132.90000001</v>
      </c>
      <c r="I23" s="88">
        <f>+I18+I21-I22</f>
        <v>-131285053.92</v>
      </c>
      <c r="J23" s="88">
        <f>+J18+J21-J22</f>
        <v>-33703078.979999989</v>
      </c>
      <c r="K23" s="86"/>
    </row>
    <row r="24" spans="1:12" ht="18.75" customHeight="1">
      <c r="A24" s="71" t="s">
        <v>61</v>
      </c>
      <c r="B24" s="82">
        <v>12</v>
      </c>
      <c r="C24" s="87" t="s">
        <v>62</v>
      </c>
      <c r="D24" s="83"/>
      <c r="E24" s="83"/>
      <c r="F24" s="83"/>
      <c r="G24" s="84"/>
      <c r="H24" s="85">
        <v>0</v>
      </c>
      <c r="I24" s="85">
        <v>0</v>
      </c>
      <c r="J24" s="85">
        <f>+H24-I24</f>
        <v>0</v>
      </c>
      <c r="K24" s="86"/>
    </row>
    <row r="25" spans="1:12">
      <c r="A25" s="71" t="s">
        <v>63</v>
      </c>
      <c r="B25" s="82">
        <v>13</v>
      </c>
      <c r="C25" s="87" t="s">
        <v>64</v>
      </c>
      <c r="D25" s="83"/>
      <c r="E25" s="83"/>
      <c r="F25" s="83"/>
      <c r="G25" s="84"/>
      <c r="H25" s="85">
        <f>+'Anexo 2 Bis'!D18</f>
        <v>0</v>
      </c>
      <c r="I25" s="85">
        <f>+'Anexo I Programacion Financiera'!J25</f>
        <v>0</v>
      </c>
      <c r="J25" s="85">
        <f>+H25-I25</f>
        <v>0</v>
      </c>
      <c r="K25" s="86" t="s">
        <v>65</v>
      </c>
    </row>
    <row r="26" spans="1:12" ht="18.75" customHeight="1">
      <c r="A26" s="71" t="s">
        <v>66</v>
      </c>
      <c r="B26" s="82">
        <v>14</v>
      </c>
      <c r="C26" s="87" t="s">
        <v>67</v>
      </c>
      <c r="D26" s="83"/>
      <c r="E26" s="83"/>
      <c r="F26" s="83"/>
      <c r="G26" s="84"/>
      <c r="H26" s="85">
        <f>+H24-H25</f>
        <v>0</v>
      </c>
      <c r="I26" s="85">
        <f>+I24-I25</f>
        <v>0</v>
      </c>
      <c r="J26" s="85">
        <f>+J24-J25</f>
        <v>0</v>
      </c>
      <c r="K26" s="86"/>
    </row>
    <row r="27" spans="1:12" s="36" customFormat="1" ht="24.75" customHeight="1">
      <c r="A27" s="92" t="s">
        <v>68</v>
      </c>
      <c r="B27" s="93">
        <v>15</v>
      </c>
      <c r="C27" s="94" t="s">
        <v>69</v>
      </c>
      <c r="D27" s="95"/>
      <c r="E27" s="95"/>
      <c r="F27" s="95"/>
      <c r="G27" s="96"/>
      <c r="H27" s="97">
        <f>+H23+H26</f>
        <v>-164988132.90000001</v>
      </c>
      <c r="I27" s="97">
        <f>+I23+I26</f>
        <v>-131285053.92</v>
      </c>
      <c r="J27" s="97">
        <f>+J23+J26</f>
        <v>-33703078.979999989</v>
      </c>
      <c r="K27" s="78"/>
    </row>
    <row r="29" spans="1:12">
      <c r="A29" s="341"/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</row>
    <row r="30" spans="1:12" s="39" customFormat="1" ht="21" customHeight="1">
      <c r="A30" s="37"/>
      <c r="B30" s="37"/>
      <c r="C30" s="38"/>
      <c r="D30" s="356"/>
      <c r="E30" s="356"/>
      <c r="F30" s="356"/>
      <c r="G30" s="356"/>
      <c r="H30" s="320"/>
      <c r="I30" s="320"/>
      <c r="J30" s="356"/>
      <c r="K30" s="320"/>
    </row>
    <row r="31" spans="1:12" s="39" customFormat="1" ht="9" customHeight="1">
      <c r="A31" s="37"/>
      <c r="B31" s="37"/>
      <c r="C31" s="40"/>
      <c r="D31" s="319"/>
      <c r="E31" s="319"/>
      <c r="F31" s="319"/>
      <c r="G31" s="319"/>
      <c r="H31" s="320"/>
      <c r="I31" s="320"/>
      <c r="J31" s="319"/>
      <c r="K31" s="320"/>
    </row>
    <row r="32" spans="1:12" s="39" customFormat="1" ht="9.75" customHeight="1">
      <c r="A32" s="37"/>
      <c r="B32" s="37"/>
      <c r="C32" s="40"/>
      <c r="D32" s="319"/>
      <c r="E32" s="319"/>
      <c r="F32" s="319"/>
      <c r="G32" s="319"/>
      <c r="H32" s="320"/>
      <c r="I32" s="320"/>
      <c r="J32" s="319"/>
      <c r="K32" s="320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B1:M41"/>
  <sheetViews>
    <sheetView topLeftCell="A13" workbookViewId="0">
      <selection activeCell="B15" sqref="B15:K15"/>
    </sheetView>
  </sheetViews>
  <sheetFormatPr baseColWidth="10" defaultRowHeight="12.75"/>
  <cols>
    <col min="1" max="1" width="5.25" customWidth="1"/>
    <col min="2" max="7" width="9.875" customWidth="1"/>
    <col min="8" max="10" width="3.25" customWidth="1"/>
    <col min="11" max="12" width="3.125" customWidth="1"/>
  </cols>
  <sheetData>
    <row r="1" spans="2:13">
      <c r="B1" s="103"/>
      <c r="C1" s="100"/>
      <c r="D1" s="100"/>
      <c r="E1" s="100"/>
      <c r="F1" s="100"/>
      <c r="G1" s="100"/>
      <c r="H1" s="100"/>
      <c r="I1" s="100"/>
      <c r="J1" s="100"/>
      <c r="K1" s="101"/>
    </row>
    <row r="2" spans="2:13">
      <c r="B2" s="216"/>
      <c r="C2" s="232"/>
      <c r="D2" s="232"/>
      <c r="E2" s="232"/>
      <c r="F2" s="232"/>
      <c r="G2" s="232"/>
      <c r="H2" s="232"/>
      <c r="I2" s="232"/>
      <c r="J2" s="232"/>
      <c r="K2" s="102"/>
    </row>
    <row r="3" spans="2:13">
      <c r="B3" s="216"/>
      <c r="C3" s="217"/>
      <c r="D3" s="217" t="s">
        <v>140</v>
      </c>
      <c r="E3" s="217"/>
      <c r="F3" s="217"/>
      <c r="G3" s="232"/>
      <c r="H3" s="232"/>
      <c r="I3" s="232"/>
      <c r="J3" s="232"/>
      <c r="K3" s="102"/>
    </row>
    <row r="4" spans="2:13">
      <c r="B4" s="216"/>
      <c r="C4" s="217"/>
      <c r="D4" s="217"/>
      <c r="E4" s="217"/>
      <c r="F4" s="217"/>
      <c r="G4" s="232"/>
      <c r="H4" s="232"/>
      <c r="I4" s="232"/>
      <c r="J4" s="232"/>
      <c r="K4" s="102"/>
    </row>
    <row r="5" spans="2:13">
      <c r="B5" s="216"/>
      <c r="C5" s="217"/>
      <c r="D5" s="217" t="s">
        <v>143</v>
      </c>
      <c r="E5" s="217"/>
      <c r="F5" s="217"/>
      <c r="G5" s="232"/>
      <c r="H5" s="232"/>
      <c r="I5" s="232"/>
      <c r="J5" s="232"/>
      <c r="K5" s="102"/>
    </row>
    <row r="6" spans="2:13">
      <c r="B6" s="216"/>
      <c r="C6" s="232"/>
      <c r="D6" s="232"/>
      <c r="E6" s="232"/>
      <c r="F6" s="232"/>
      <c r="G6" s="232"/>
      <c r="H6" s="232"/>
      <c r="I6" s="232"/>
      <c r="J6" s="232"/>
      <c r="K6" s="102"/>
    </row>
    <row r="7" spans="2:13">
      <c r="B7" s="216"/>
      <c r="C7" s="232"/>
      <c r="D7" s="232"/>
      <c r="E7" s="232"/>
      <c r="F7" s="232"/>
      <c r="G7" s="232"/>
      <c r="H7" s="232"/>
      <c r="I7" s="232"/>
      <c r="J7" s="232"/>
      <c r="K7" s="102"/>
    </row>
    <row r="8" spans="2:13">
      <c r="B8" s="104" t="s">
        <v>139</v>
      </c>
      <c r="C8" s="105"/>
      <c r="D8" s="105"/>
      <c r="E8" s="105"/>
      <c r="F8" s="105"/>
      <c r="G8" s="105"/>
      <c r="H8" s="105"/>
      <c r="I8" s="105"/>
      <c r="J8" s="105"/>
      <c r="K8" s="152"/>
    </row>
    <row r="9" spans="2:13">
      <c r="B9" s="104"/>
      <c r="C9" s="105"/>
      <c r="D9" s="105"/>
      <c r="E9" s="105"/>
      <c r="F9" s="105"/>
      <c r="G9" s="105"/>
      <c r="H9" s="105"/>
      <c r="I9" s="105"/>
      <c r="J9" s="105"/>
      <c r="K9" s="152"/>
    </row>
    <row r="10" spans="2:13">
      <c r="B10" s="109" t="s">
        <v>28</v>
      </c>
      <c r="C10" s="10"/>
      <c r="D10" s="10" t="s">
        <v>133</v>
      </c>
      <c r="E10" s="105"/>
      <c r="F10" s="105"/>
      <c r="G10" s="105"/>
      <c r="H10" s="105"/>
      <c r="I10" s="105"/>
      <c r="J10" s="105"/>
      <c r="K10" s="152"/>
    </row>
    <row r="11" spans="2:13">
      <c r="B11" s="104"/>
      <c r="C11" s="105"/>
      <c r="D11" s="105"/>
      <c r="E11" s="105"/>
      <c r="F11" s="105"/>
      <c r="G11" s="105"/>
      <c r="H11" s="106">
        <v>1</v>
      </c>
      <c r="I11" s="106">
        <v>2</v>
      </c>
      <c r="J11" s="106">
        <v>3</v>
      </c>
      <c r="K11" s="153">
        <v>4</v>
      </c>
    </row>
    <row r="12" spans="2:13">
      <c r="B12" s="239" t="s">
        <v>146</v>
      </c>
      <c r="C12" s="105">
        <v>2019</v>
      </c>
      <c r="D12" s="105"/>
      <c r="E12" s="105"/>
      <c r="F12" s="105"/>
      <c r="G12" s="105" t="s">
        <v>30</v>
      </c>
      <c r="H12" s="218"/>
      <c r="I12" s="218"/>
      <c r="J12" s="218" t="s">
        <v>61</v>
      </c>
      <c r="K12" s="231"/>
    </row>
    <row r="13" spans="2:13" ht="13.5" thickBot="1">
      <c r="B13" s="107"/>
      <c r="C13" s="108"/>
      <c r="D13" s="108"/>
      <c r="E13" s="108"/>
      <c r="F13" s="108"/>
      <c r="G13" s="108"/>
      <c r="H13" s="108"/>
      <c r="I13" s="108"/>
      <c r="J13" s="108"/>
      <c r="K13" s="154"/>
    </row>
    <row r="14" spans="2:13" ht="12.75" customHeight="1" thickBot="1"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2:13" ht="233.25" customHeight="1" thickBot="1">
      <c r="B15" s="376" t="s">
        <v>182</v>
      </c>
      <c r="C15" s="377"/>
      <c r="D15" s="377"/>
      <c r="E15" s="377"/>
      <c r="F15" s="377"/>
      <c r="G15" s="377"/>
      <c r="H15" s="377"/>
      <c r="I15" s="377"/>
      <c r="J15" s="377"/>
      <c r="K15" s="378"/>
      <c r="L15" s="99"/>
      <c r="M15" s="99"/>
    </row>
    <row r="16" spans="2:13" ht="12.75" customHeight="1"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99"/>
      <c r="M16" s="99"/>
    </row>
    <row r="17" spans="2:13" ht="42.75" customHeight="1"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99"/>
      <c r="M17" s="99"/>
    </row>
    <row r="18" spans="2:13" s="237" customFormat="1" ht="26.25" customHeight="1"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6"/>
      <c r="M18" s="236"/>
    </row>
    <row r="19" spans="2:13">
      <c r="B19" s="234"/>
      <c r="C19" s="234"/>
      <c r="D19" s="234"/>
      <c r="E19" s="234"/>
      <c r="F19" s="234"/>
      <c r="G19" s="234"/>
      <c r="H19" s="234"/>
      <c r="I19" s="234"/>
      <c r="J19" s="234"/>
      <c r="K19" s="234"/>
    </row>
    <row r="20" spans="2:13">
      <c r="B20" s="234"/>
      <c r="C20" s="234"/>
      <c r="D20" s="234"/>
      <c r="E20" s="234"/>
      <c r="F20" s="234"/>
      <c r="G20" s="234"/>
      <c r="H20" s="234"/>
      <c r="I20" s="234"/>
      <c r="J20" s="234"/>
      <c r="K20" s="234"/>
    </row>
    <row r="21" spans="2:13">
      <c r="B21" s="234"/>
      <c r="C21" s="234"/>
      <c r="D21" s="234"/>
      <c r="E21" s="234"/>
      <c r="F21" s="234"/>
      <c r="G21" s="234"/>
      <c r="H21" s="234"/>
      <c r="I21" s="234"/>
      <c r="J21" s="234"/>
      <c r="K21" s="234"/>
    </row>
    <row r="22" spans="2:13">
      <c r="B22" s="234"/>
      <c r="C22" s="234"/>
      <c r="D22" s="234"/>
      <c r="E22" s="234"/>
      <c r="F22" s="234"/>
      <c r="G22" s="234"/>
      <c r="H22" s="234"/>
      <c r="I22" s="234"/>
      <c r="J22" s="234"/>
      <c r="K22" s="234"/>
    </row>
    <row r="23" spans="2:13">
      <c r="B23" s="234"/>
      <c r="C23" s="234"/>
      <c r="D23" s="234"/>
      <c r="E23" s="234"/>
      <c r="F23" s="234"/>
      <c r="G23" s="234"/>
      <c r="H23" s="234"/>
      <c r="I23" s="234"/>
      <c r="J23" s="234"/>
      <c r="K23" s="234"/>
    </row>
    <row r="24" spans="2:13">
      <c r="B24" s="234"/>
      <c r="C24" s="234"/>
      <c r="D24" s="234"/>
      <c r="E24" s="234"/>
      <c r="F24" s="234"/>
      <c r="G24" s="234"/>
      <c r="H24" s="234"/>
      <c r="I24" s="234"/>
      <c r="J24" s="234"/>
      <c r="K24" s="234"/>
    </row>
    <row r="25" spans="2:13"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2:13"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2:13"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2:13"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2:13"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2:13"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2:13"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2:13"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2:11"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2:11"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2:11"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2:11"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2:11">
      <c r="B37" s="99"/>
      <c r="C37" s="99"/>
      <c r="D37" s="99"/>
      <c r="E37" s="99"/>
      <c r="F37" s="99"/>
      <c r="G37" s="99"/>
      <c r="H37" s="99"/>
      <c r="I37" s="99"/>
      <c r="J37" s="99"/>
      <c r="K37" s="99"/>
    </row>
    <row r="38" spans="2:11">
      <c r="B38" s="99"/>
      <c r="C38" s="99"/>
      <c r="D38" s="99"/>
      <c r="E38" s="99"/>
      <c r="F38" s="99"/>
      <c r="G38" s="99"/>
      <c r="H38" s="99"/>
      <c r="I38" s="99"/>
      <c r="J38" s="99"/>
      <c r="K38" s="99"/>
    </row>
    <row r="39" spans="2:11">
      <c r="B39" s="99"/>
      <c r="C39" s="99"/>
      <c r="D39" s="99"/>
      <c r="E39" s="99"/>
      <c r="F39" s="99"/>
      <c r="G39" s="99"/>
      <c r="H39" s="99"/>
      <c r="I39" s="99"/>
      <c r="J39" s="99"/>
      <c r="K39" s="99"/>
    </row>
    <row r="40" spans="2:11"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2:11">
      <c r="B41" s="99"/>
      <c r="C41" s="99"/>
      <c r="D41" s="99"/>
      <c r="E41" s="99"/>
      <c r="F41" s="99"/>
      <c r="G41" s="99"/>
      <c r="H41" s="99"/>
      <c r="I41" s="99"/>
      <c r="J41" s="99"/>
      <c r="K41" s="99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M15" sqref="M15"/>
    </sheetView>
  </sheetViews>
  <sheetFormatPr baseColWidth="10" defaultRowHeight="12.75"/>
  <cols>
    <col min="1" max="1" width="11" style="232"/>
    <col min="2" max="3" width="9" style="232" customWidth="1"/>
    <col min="4" max="4" width="11" style="232"/>
    <col min="5" max="5" width="9.875" style="232" customWidth="1"/>
    <col min="6" max="6" width="11" style="232"/>
    <col min="7" max="10" width="3.375" style="232" customWidth="1"/>
    <col min="11" max="11" width="1" style="232" customWidth="1"/>
    <col min="12" max="16384" width="11" style="232"/>
  </cols>
  <sheetData>
    <row r="1" spans="1:11">
      <c r="A1" s="103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216"/>
      <c r="K2" s="102"/>
    </row>
    <row r="3" spans="1:11">
      <c r="A3" s="379" t="s">
        <v>140</v>
      </c>
      <c r="B3" s="380"/>
      <c r="C3" s="380"/>
      <c r="D3" s="380"/>
      <c r="E3" s="380"/>
      <c r="F3" s="380"/>
      <c r="G3" s="380"/>
      <c r="H3" s="380"/>
      <c r="I3" s="380"/>
      <c r="J3" s="380"/>
      <c r="K3" s="246"/>
    </row>
    <row r="4" spans="1:11">
      <c r="A4" s="216"/>
      <c r="B4" s="217"/>
      <c r="C4" s="217"/>
      <c r="D4" s="217"/>
      <c r="E4" s="217"/>
      <c r="K4" s="102"/>
    </row>
    <row r="5" spans="1:11">
      <c r="A5" s="379" t="s">
        <v>142</v>
      </c>
      <c r="B5" s="380"/>
      <c r="C5" s="380"/>
      <c r="D5" s="380"/>
      <c r="E5" s="380"/>
      <c r="F5" s="380"/>
      <c r="G5" s="380"/>
      <c r="H5" s="380"/>
      <c r="I5" s="380"/>
      <c r="J5" s="380"/>
      <c r="K5" s="246"/>
    </row>
    <row r="6" spans="1:11">
      <c r="A6" s="216"/>
      <c r="K6" s="102"/>
    </row>
    <row r="7" spans="1:11">
      <c r="A7" s="216"/>
      <c r="K7" s="102"/>
    </row>
    <row r="8" spans="1:11">
      <c r="A8" s="104" t="s">
        <v>139</v>
      </c>
      <c r="B8" s="105"/>
      <c r="C8" s="105"/>
      <c r="D8" s="105"/>
      <c r="E8" s="105"/>
      <c r="F8" s="105"/>
      <c r="G8" s="105"/>
      <c r="H8" s="105"/>
      <c r="I8" s="105"/>
      <c r="J8" s="105"/>
      <c r="K8" s="102"/>
    </row>
    <row r="9" spans="1:1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2"/>
    </row>
    <row r="10" spans="1:11">
      <c r="A10" s="109" t="s">
        <v>28</v>
      </c>
      <c r="B10" s="10"/>
      <c r="C10" s="10" t="s">
        <v>133</v>
      </c>
      <c r="D10" s="105"/>
      <c r="E10" s="105"/>
      <c r="F10" s="105"/>
      <c r="G10" s="105"/>
      <c r="H10" s="105"/>
      <c r="I10" s="105"/>
      <c r="J10" s="105"/>
      <c r="K10" s="102"/>
    </row>
    <row r="11" spans="1:11">
      <c r="A11" s="104"/>
      <c r="B11" s="105"/>
      <c r="C11" s="105"/>
      <c r="D11" s="105"/>
      <c r="E11" s="105"/>
      <c r="F11" s="105"/>
      <c r="G11" s="106">
        <v>1</v>
      </c>
      <c r="H11" s="106">
        <v>2</v>
      </c>
      <c r="I11" s="106">
        <v>3</v>
      </c>
      <c r="J11" s="106">
        <v>4</v>
      </c>
      <c r="K11" s="102"/>
    </row>
    <row r="12" spans="1:11">
      <c r="A12" s="239" t="s">
        <v>149</v>
      </c>
      <c r="B12" s="105"/>
      <c r="C12" s="105"/>
      <c r="D12" s="105"/>
      <c r="E12" s="105"/>
      <c r="F12" s="105" t="s">
        <v>30</v>
      </c>
      <c r="G12" s="218"/>
      <c r="H12" s="218"/>
      <c r="I12" s="218" t="s">
        <v>61</v>
      </c>
      <c r="J12" s="218"/>
      <c r="K12" s="102"/>
    </row>
    <row r="13" spans="1:11" ht="13.5" thickBot="1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244"/>
    </row>
    <row r="14" spans="1:11" ht="13.5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 ht="30.75" customHeight="1">
      <c r="A15" s="249" t="s">
        <v>147</v>
      </c>
      <c r="B15" s="245"/>
      <c r="C15" s="245"/>
      <c r="D15" s="245"/>
      <c r="E15" s="245"/>
      <c r="F15" s="245"/>
      <c r="G15" s="245"/>
      <c r="H15" s="245"/>
      <c r="I15" s="245"/>
      <c r="J15" s="245"/>
      <c r="K15" s="101"/>
    </row>
    <row r="16" spans="1:11" s="240" customFormat="1" ht="31.5" customHeight="1">
      <c r="A16" s="381" t="s">
        <v>183</v>
      </c>
      <c r="B16" s="382"/>
      <c r="C16" s="382"/>
      <c r="D16" s="382"/>
      <c r="E16" s="382"/>
      <c r="F16" s="382"/>
      <c r="G16" s="382"/>
      <c r="H16" s="382"/>
      <c r="I16" s="382"/>
      <c r="J16" s="382"/>
      <c r="K16" s="247"/>
    </row>
    <row r="17" spans="1:11" s="241" customFormat="1" ht="31.5" customHeight="1" thickBot="1">
      <c r="A17" s="383" t="s">
        <v>184</v>
      </c>
      <c r="B17" s="384"/>
      <c r="C17" s="384"/>
      <c r="D17" s="384"/>
      <c r="E17" s="384"/>
      <c r="F17" s="384"/>
      <c r="G17" s="384"/>
      <c r="H17" s="384"/>
      <c r="I17" s="384"/>
      <c r="J17" s="384"/>
      <c r="K17" s="248"/>
    </row>
    <row r="18" spans="1:11">
      <c r="A18" s="242"/>
      <c r="C18" s="235"/>
      <c r="D18" s="235"/>
      <c r="E18" s="235"/>
      <c r="F18" s="235"/>
      <c r="G18" s="235"/>
      <c r="H18" s="235"/>
      <c r="I18" s="235"/>
      <c r="J18" s="235"/>
    </row>
    <row r="19" spans="1:11">
      <c r="A19" s="243"/>
      <c r="B19" s="243"/>
      <c r="C19" s="243"/>
      <c r="D19" s="243"/>
      <c r="E19" s="243"/>
      <c r="F19" s="243"/>
      <c r="G19" s="243"/>
      <c r="H19" s="243"/>
      <c r="I19" s="243"/>
      <c r="J19" s="243"/>
    </row>
    <row r="20" spans="1:11">
      <c r="A20" s="243"/>
      <c r="B20" s="243" t="s">
        <v>145</v>
      </c>
      <c r="C20" s="243"/>
      <c r="D20" s="243"/>
      <c r="E20" s="243"/>
      <c r="F20" s="243"/>
      <c r="G20" s="243"/>
      <c r="H20" s="243"/>
      <c r="I20" s="243"/>
      <c r="J20" s="243"/>
    </row>
    <row r="21" spans="1:11">
      <c r="A21" s="105"/>
      <c r="B21" s="105"/>
      <c r="C21" s="105"/>
      <c r="D21" s="105"/>
      <c r="E21" s="105"/>
      <c r="F21" s="105"/>
      <c r="G21" s="105"/>
      <c r="H21" s="105"/>
      <c r="I21" s="105"/>
      <c r="J21" s="105"/>
    </row>
    <row r="22" spans="1:11">
      <c r="A22" s="105"/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1">
      <c r="A23" s="105"/>
      <c r="B23" s="105"/>
      <c r="C23" s="105"/>
      <c r="D23" s="105"/>
      <c r="E23" s="105"/>
      <c r="F23" s="105"/>
      <c r="G23" s="105"/>
      <c r="H23" s="105"/>
      <c r="I23" s="105"/>
      <c r="J23" s="105"/>
    </row>
    <row r="24" spans="1:11">
      <c r="A24" s="105"/>
      <c r="B24" s="105"/>
      <c r="C24" s="105"/>
      <c r="D24" s="105"/>
      <c r="E24" s="105"/>
      <c r="F24" s="105"/>
      <c r="G24" s="105"/>
      <c r="H24" s="105"/>
      <c r="I24" s="105"/>
      <c r="J24" s="105"/>
    </row>
    <row r="25" spans="1:11">
      <c r="A25" s="105"/>
      <c r="B25" s="105"/>
      <c r="C25" s="105"/>
      <c r="D25" s="105"/>
      <c r="E25" s="105"/>
      <c r="F25" s="105"/>
      <c r="G25" s="105"/>
      <c r="H25" s="105"/>
      <c r="I25" s="105"/>
      <c r="J25" s="105"/>
    </row>
  </sheetData>
  <mergeCells count="4">
    <mergeCell ref="A3:J3"/>
    <mergeCell ref="A5:J5"/>
    <mergeCell ref="A16:J16"/>
    <mergeCell ref="A17:J17"/>
  </mergeCells>
  <phoneticPr fontId="4" type="noConversion"/>
  <pageMargins left="1.3779527559055118" right="0.59055118110236227" top="1.3779527559055118" bottom="0.98425196850393704" header="0" footer="0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B6" sqref="B6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0" customWidth="1"/>
    <col min="9" max="9" width="5.375" style="110" customWidth="1"/>
    <col min="10" max="10" width="13.625" style="110" customWidth="1"/>
    <col min="11" max="11" width="16.375" style="110" customWidth="1"/>
  </cols>
  <sheetData>
    <row r="1" spans="1:11" ht="15">
      <c r="A1" s="313" t="s">
        <v>0</v>
      </c>
      <c r="B1" s="313"/>
      <c r="C1" s="314"/>
      <c r="D1" s="314"/>
      <c r="E1" s="314"/>
      <c r="F1" s="314"/>
      <c r="G1" s="314"/>
      <c r="H1" s="314"/>
      <c r="I1" s="314"/>
      <c r="J1" s="314"/>
      <c r="K1" s="314"/>
    </row>
    <row r="2" spans="1:11">
      <c r="A2" s="16"/>
      <c r="B2" s="16"/>
      <c r="C2" s="16"/>
      <c r="D2" s="16"/>
      <c r="E2" s="16"/>
      <c r="F2" s="16"/>
      <c r="G2" s="16"/>
      <c r="H2" s="125"/>
      <c r="I2" s="125"/>
      <c r="J2" s="125"/>
      <c r="K2" s="125"/>
    </row>
    <row r="3" spans="1:11">
      <c r="A3" s="315" t="s">
        <v>131</v>
      </c>
      <c r="B3" s="315"/>
      <c r="C3" s="316"/>
      <c r="D3" s="316"/>
      <c r="E3" s="316"/>
      <c r="F3" s="316"/>
      <c r="G3" s="316"/>
      <c r="H3" s="316"/>
      <c r="I3" s="316"/>
      <c r="J3" s="316"/>
      <c r="K3" s="316"/>
    </row>
    <row r="4" spans="1:11">
      <c r="A4" s="16"/>
      <c r="B4" s="16"/>
      <c r="C4" s="18"/>
      <c r="D4" s="16"/>
      <c r="E4" s="16"/>
      <c r="F4" s="16"/>
      <c r="G4" s="16"/>
      <c r="H4" s="125"/>
      <c r="I4" s="125"/>
      <c r="J4" s="125"/>
      <c r="K4" s="125"/>
    </row>
    <row r="5" spans="1:11">
      <c r="A5" s="46" t="s">
        <v>132</v>
      </c>
      <c r="B5" s="19"/>
      <c r="C5" s="20"/>
      <c r="D5" s="20"/>
      <c r="E5" s="20"/>
      <c r="F5" s="20"/>
      <c r="G5" s="20"/>
      <c r="H5" s="126"/>
      <c r="I5" s="29"/>
      <c r="J5" s="143" t="s">
        <v>28</v>
      </c>
      <c r="K5" s="126" t="s">
        <v>133</v>
      </c>
    </row>
    <row r="6" spans="1:11">
      <c r="A6" s="46" t="s">
        <v>144</v>
      </c>
      <c r="B6" s="11">
        <v>2019</v>
      </c>
      <c r="C6" s="12" t="s">
        <v>30</v>
      </c>
      <c r="D6" s="13"/>
      <c r="E6" s="13"/>
      <c r="F6" s="13" t="s">
        <v>61</v>
      </c>
      <c r="G6" s="13"/>
      <c r="H6" s="29"/>
      <c r="I6" s="29"/>
      <c r="J6" s="29"/>
      <c r="K6" s="29"/>
    </row>
    <row r="7" spans="1:11" ht="13.5" thickBot="1"/>
    <row r="8" spans="1:11">
      <c r="A8" s="5"/>
      <c r="B8" s="353" t="s">
        <v>34</v>
      </c>
      <c r="C8" s="397"/>
      <c r="D8" s="397"/>
      <c r="E8" s="397"/>
      <c r="F8" s="397"/>
      <c r="G8" s="398"/>
      <c r="H8" s="219" t="s">
        <v>108</v>
      </c>
      <c r="I8" s="391" t="s">
        <v>110</v>
      </c>
      <c r="J8" s="392"/>
      <c r="K8" s="144" t="s">
        <v>114</v>
      </c>
    </row>
    <row r="9" spans="1:11">
      <c r="A9" s="5"/>
      <c r="B9" s="399"/>
      <c r="C9" s="400"/>
      <c r="D9" s="400"/>
      <c r="E9" s="400"/>
      <c r="F9" s="400"/>
      <c r="G9" s="401"/>
      <c r="H9" s="220" t="s">
        <v>109</v>
      </c>
      <c r="I9" s="393" t="s">
        <v>111</v>
      </c>
      <c r="J9" s="394"/>
      <c r="K9" s="145" t="s">
        <v>115</v>
      </c>
    </row>
    <row r="10" spans="1:11" ht="13.5" thickBot="1">
      <c r="A10" s="5"/>
      <c r="B10" s="402"/>
      <c r="C10" s="403"/>
      <c r="D10" s="403"/>
      <c r="E10" s="403"/>
      <c r="F10" s="403"/>
      <c r="G10" s="404"/>
      <c r="H10" s="221" t="s">
        <v>113</v>
      </c>
      <c r="I10" s="395" t="s">
        <v>112</v>
      </c>
      <c r="J10" s="396"/>
      <c r="K10" s="146" t="s">
        <v>113</v>
      </c>
    </row>
    <row r="11" spans="1:11">
      <c r="A11" s="98">
        <v>1</v>
      </c>
      <c r="B11" s="408" t="s">
        <v>116</v>
      </c>
      <c r="C11" s="397"/>
      <c r="D11" s="397"/>
      <c r="E11" s="397"/>
      <c r="F11" s="397"/>
      <c r="G11" s="398"/>
      <c r="H11" s="222">
        <f>+SUM(H12:H17)</f>
        <v>11915322.08</v>
      </c>
      <c r="I11" s="406">
        <f>+SUM(I12:J17)</f>
        <v>-6467342.0299999714</v>
      </c>
      <c r="J11" s="406"/>
      <c r="K11" s="147">
        <f>+SUM(K12:K17)</f>
        <v>5447980.0500000287</v>
      </c>
    </row>
    <row r="12" spans="1:11">
      <c r="A12" s="98">
        <v>2</v>
      </c>
      <c r="B12" s="405" t="s">
        <v>117</v>
      </c>
      <c r="C12" s="400"/>
      <c r="D12" s="400"/>
      <c r="E12" s="400"/>
      <c r="F12" s="400"/>
      <c r="G12" s="401"/>
      <c r="H12" s="223">
        <v>11915322.08</v>
      </c>
      <c r="I12" s="390">
        <f>+'Anexo 2 Bis'!K13</f>
        <v>-6467342.0299999714</v>
      </c>
      <c r="J12" s="390"/>
      <c r="K12" s="122">
        <f t="shared" ref="K12:K17" si="0">+H12+I12</f>
        <v>5447980.0500000287</v>
      </c>
    </row>
    <row r="13" spans="1:11">
      <c r="A13" s="98">
        <v>3</v>
      </c>
      <c r="B13" s="405" t="s">
        <v>118</v>
      </c>
      <c r="C13" s="400"/>
      <c r="D13" s="400"/>
      <c r="E13" s="400"/>
      <c r="F13" s="400"/>
      <c r="G13" s="401"/>
      <c r="H13" s="223">
        <v>0</v>
      </c>
      <c r="I13" s="390">
        <v>0</v>
      </c>
      <c r="J13" s="390"/>
      <c r="K13" s="122">
        <f t="shared" si="0"/>
        <v>0</v>
      </c>
    </row>
    <row r="14" spans="1:11">
      <c r="A14" s="98">
        <v>4</v>
      </c>
      <c r="B14" s="405" t="s">
        <v>119</v>
      </c>
      <c r="C14" s="400"/>
      <c r="D14" s="400"/>
      <c r="E14" s="400"/>
      <c r="F14" s="400"/>
      <c r="G14" s="401"/>
      <c r="H14" s="223">
        <v>0</v>
      </c>
      <c r="I14" s="390">
        <v>0</v>
      </c>
      <c r="J14" s="390"/>
      <c r="K14" s="122">
        <f t="shared" si="0"/>
        <v>0</v>
      </c>
    </row>
    <row r="15" spans="1:11">
      <c r="A15" s="98">
        <v>5</v>
      </c>
      <c r="B15" s="405" t="s">
        <v>120</v>
      </c>
      <c r="C15" s="400"/>
      <c r="D15" s="400"/>
      <c r="E15" s="400"/>
      <c r="F15" s="400"/>
      <c r="G15" s="401"/>
      <c r="H15" s="223">
        <v>0</v>
      </c>
      <c r="I15" s="390">
        <f>+'Anexo 2 Bis'!K15</f>
        <v>0</v>
      </c>
      <c r="J15" s="390"/>
      <c r="K15" s="122">
        <f t="shared" si="0"/>
        <v>0</v>
      </c>
    </row>
    <row r="16" spans="1:11">
      <c r="A16" s="98">
        <v>6</v>
      </c>
      <c r="B16" s="405" t="s">
        <v>121</v>
      </c>
      <c r="C16" s="400"/>
      <c r="D16" s="400"/>
      <c r="E16" s="400"/>
      <c r="F16" s="400"/>
      <c r="G16" s="401"/>
      <c r="H16" s="223">
        <v>0</v>
      </c>
      <c r="I16" s="390">
        <f>+'Anexo 2 Bis'!J17+'Anexo 2 Bis'!K17</f>
        <v>0</v>
      </c>
      <c r="J16" s="390"/>
      <c r="K16" s="122">
        <f t="shared" si="0"/>
        <v>0</v>
      </c>
    </row>
    <row r="17" spans="1:11">
      <c r="A17" s="98">
        <v>9</v>
      </c>
      <c r="B17" s="405" t="s">
        <v>122</v>
      </c>
      <c r="C17" s="400"/>
      <c r="D17" s="400"/>
      <c r="E17" s="400"/>
      <c r="F17" s="400"/>
      <c r="G17" s="401"/>
      <c r="H17" s="223">
        <v>0</v>
      </c>
      <c r="I17" s="390">
        <f>+'Anexo 2 Bis'!J18+'Anexo 2 Bis'!K18</f>
        <v>0</v>
      </c>
      <c r="J17" s="390"/>
      <c r="K17" s="122">
        <f t="shared" si="0"/>
        <v>0</v>
      </c>
    </row>
    <row r="18" spans="1:11">
      <c r="A18" s="98">
        <v>10</v>
      </c>
      <c r="B18" s="409" t="s">
        <v>123</v>
      </c>
      <c r="C18" s="400"/>
      <c r="D18" s="400"/>
      <c r="E18" s="400"/>
      <c r="F18" s="400"/>
      <c r="G18" s="401"/>
      <c r="H18" s="224">
        <f>+SUM(H19:H22)</f>
        <v>0</v>
      </c>
      <c r="I18" s="407">
        <f>+SUM(I19:J22)</f>
        <v>0</v>
      </c>
      <c r="J18" s="407"/>
      <c r="K18" s="148">
        <f>+SUM(K19:K22)</f>
        <v>0</v>
      </c>
    </row>
    <row r="19" spans="1:11">
      <c r="A19" s="98">
        <v>11</v>
      </c>
      <c r="B19" s="399" t="s">
        <v>124</v>
      </c>
      <c r="C19" s="400"/>
      <c r="D19" s="400"/>
      <c r="E19" s="400"/>
      <c r="F19" s="400"/>
      <c r="G19" s="401"/>
      <c r="H19" s="223">
        <v>0</v>
      </c>
      <c r="I19" s="390">
        <f>+'Anexo 2 Bis'!J16+'Anexo 2 Bis'!K16</f>
        <v>0</v>
      </c>
      <c r="J19" s="390"/>
      <c r="K19" s="122">
        <f t="shared" ref="K19:K24" si="1">+H19+I19</f>
        <v>0</v>
      </c>
    </row>
    <row r="20" spans="1:11">
      <c r="A20" s="98">
        <v>12</v>
      </c>
      <c r="B20" s="399" t="s">
        <v>125</v>
      </c>
      <c r="C20" s="400"/>
      <c r="D20" s="400"/>
      <c r="E20" s="400"/>
      <c r="F20" s="400"/>
      <c r="G20" s="401"/>
      <c r="H20" s="223">
        <v>0</v>
      </c>
      <c r="I20" s="390">
        <f>+'Anexo 2 Bis'!J17+'Anexo 2 Bis'!K17</f>
        <v>0</v>
      </c>
      <c r="J20" s="390"/>
      <c r="K20" s="122">
        <f t="shared" si="1"/>
        <v>0</v>
      </c>
    </row>
    <row r="21" spans="1:11">
      <c r="A21" s="98">
        <v>13</v>
      </c>
      <c r="B21" s="399" t="s">
        <v>126</v>
      </c>
      <c r="C21" s="400"/>
      <c r="D21" s="400"/>
      <c r="E21" s="400"/>
      <c r="F21" s="400"/>
      <c r="G21" s="401"/>
      <c r="H21" s="223">
        <v>0</v>
      </c>
      <c r="I21" s="390">
        <v>0</v>
      </c>
      <c r="J21" s="390"/>
      <c r="K21" s="122">
        <f t="shared" si="1"/>
        <v>0</v>
      </c>
    </row>
    <row r="22" spans="1:11">
      <c r="A22" s="98">
        <v>16</v>
      </c>
      <c r="B22" s="399" t="s">
        <v>127</v>
      </c>
      <c r="C22" s="400"/>
      <c r="D22" s="400"/>
      <c r="E22" s="400"/>
      <c r="F22" s="400"/>
      <c r="G22" s="401"/>
      <c r="H22" s="223">
        <v>0</v>
      </c>
      <c r="I22" s="390">
        <v>0</v>
      </c>
      <c r="J22" s="390"/>
      <c r="K22" s="122">
        <f t="shared" si="1"/>
        <v>0</v>
      </c>
    </row>
    <row r="23" spans="1:11">
      <c r="A23" s="98">
        <v>17</v>
      </c>
      <c r="B23" s="409" t="s">
        <v>128</v>
      </c>
      <c r="C23" s="400"/>
      <c r="D23" s="400"/>
      <c r="E23" s="400"/>
      <c r="F23" s="400"/>
      <c r="G23" s="401"/>
      <c r="H23" s="224">
        <v>0</v>
      </c>
      <c r="I23" s="407">
        <v>0</v>
      </c>
      <c r="J23" s="407"/>
      <c r="K23" s="148">
        <f t="shared" si="1"/>
        <v>0</v>
      </c>
    </row>
    <row r="24" spans="1:11">
      <c r="A24" s="98">
        <v>18</v>
      </c>
      <c r="B24" s="409" t="s">
        <v>129</v>
      </c>
      <c r="C24" s="400"/>
      <c r="D24" s="400"/>
      <c r="E24" s="400"/>
      <c r="F24" s="400"/>
      <c r="G24" s="401"/>
      <c r="H24" s="224">
        <v>0</v>
      </c>
      <c r="I24" s="407">
        <f>+'Anexo 2 Bis'!K18+'Anexo 2 Bis'!J18</f>
        <v>0</v>
      </c>
      <c r="J24" s="407"/>
      <c r="K24" s="148">
        <f t="shared" si="1"/>
        <v>0</v>
      </c>
    </row>
    <row r="25" spans="1:11">
      <c r="A25" s="5"/>
      <c r="B25" s="409" t="s">
        <v>130</v>
      </c>
      <c r="C25" s="400"/>
      <c r="D25" s="400"/>
      <c r="E25" s="400"/>
      <c r="F25" s="400"/>
      <c r="G25" s="401"/>
      <c r="H25" s="224">
        <f>+H11+H18+H23+H24</f>
        <v>11915322.08</v>
      </c>
      <c r="I25" s="407">
        <f>+I11+I18+I23+I24</f>
        <v>-6467342.0299999714</v>
      </c>
      <c r="J25" s="407"/>
      <c r="K25" s="148">
        <f>+K11+K18+K23+K24</f>
        <v>5447980.0500000287</v>
      </c>
    </row>
    <row r="26" spans="1:11" ht="13.5" thickBot="1">
      <c r="A26" s="5"/>
      <c r="B26" s="402"/>
      <c r="C26" s="403"/>
      <c r="D26" s="403"/>
      <c r="E26" s="403"/>
      <c r="F26" s="403"/>
      <c r="G26" s="404"/>
      <c r="H26" s="225"/>
      <c r="I26" s="410"/>
      <c r="J26" s="410"/>
      <c r="K26" s="149"/>
    </row>
    <row r="27" spans="1:11" ht="48.75" customHeight="1">
      <c r="C27" s="411"/>
      <c r="D27" s="412"/>
      <c r="E27" s="412"/>
      <c r="F27" s="412"/>
      <c r="G27" s="413"/>
    </row>
    <row r="28" spans="1:11">
      <c r="B28" s="387"/>
      <c r="C28" s="387"/>
      <c r="D28" s="387"/>
      <c r="E28" s="387"/>
      <c r="F28" s="54"/>
      <c r="G28" s="387"/>
      <c r="H28" s="388"/>
      <c r="I28" s="123"/>
      <c r="J28" s="414"/>
      <c r="K28" s="414"/>
    </row>
    <row r="29" spans="1:11" ht="11.25" customHeight="1">
      <c r="B29" s="389"/>
      <c r="C29" s="389"/>
      <c r="D29" s="389"/>
      <c r="E29" s="389"/>
      <c r="F29" s="52"/>
      <c r="G29" s="389"/>
      <c r="H29" s="386"/>
      <c r="I29" s="150"/>
      <c r="J29" s="385"/>
      <c r="K29" s="385"/>
    </row>
    <row r="30" spans="1:11" ht="9.75" customHeight="1">
      <c r="B30" s="386"/>
      <c r="C30" s="386"/>
      <c r="D30" s="386"/>
      <c r="E30" s="386"/>
      <c r="F30" s="53"/>
      <c r="G30" s="386"/>
      <c r="H30" s="386"/>
      <c r="I30" s="150"/>
      <c r="J30" s="385"/>
      <c r="K30" s="385"/>
    </row>
  </sheetData>
  <mergeCells count="48"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  <mergeCell ref="B17:G17"/>
    <mergeCell ref="B20:G20"/>
    <mergeCell ref="B11:G11"/>
    <mergeCell ref="B12:G12"/>
    <mergeCell ref="B13:G13"/>
    <mergeCell ref="B14:G14"/>
    <mergeCell ref="B18:G18"/>
    <mergeCell ref="B19:G19"/>
    <mergeCell ref="I17:J17"/>
    <mergeCell ref="I18:J18"/>
    <mergeCell ref="I23:J23"/>
    <mergeCell ref="I24:J24"/>
    <mergeCell ref="I19:J19"/>
    <mergeCell ref="I20:J20"/>
    <mergeCell ref="I21:J21"/>
    <mergeCell ref="I22:J22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J30:K30"/>
    <mergeCell ref="B30:E30"/>
    <mergeCell ref="G28:H28"/>
    <mergeCell ref="G29:H29"/>
    <mergeCell ref="G30:H30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Y26"/>
  <sheetViews>
    <sheetView topLeftCell="A4" workbookViewId="0">
      <selection activeCell="N8" sqref="N8"/>
    </sheetView>
  </sheetViews>
  <sheetFormatPr baseColWidth="10" defaultRowHeight="12.75"/>
  <cols>
    <col min="1" max="1" width="4.25" style="250" customWidth="1"/>
    <col min="2" max="2" width="11" style="250"/>
    <col min="3" max="3" width="7.375" style="250" customWidth="1"/>
    <col min="4" max="4" width="7.375" style="250" bestFit="1" customWidth="1"/>
    <col min="5" max="5" width="4.75" style="250" bestFit="1" customWidth="1"/>
    <col min="6" max="6" width="4.875" style="250" bestFit="1" customWidth="1"/>
    <col min="7" max="7" width="3.5" style="250" customWidth="1"/>
    <col min="8" max="9" width="3.625" style="250" customWidth="1"/>
    <col min="10" max="10" width="3.375" style="250" customWidth="1"/>
    <col min="11" max="12" width="16" style="250" customWidth="1"/>
    <col min="13" max="13" width="6" style="250" bestFit="1" customWidth="1"/>
    <col min="14" max="14" width="4.75" style="250" bestFit="1" customWidth="1"/>
    <col min="15" max="15" width="5.25" style="250" customWidth="1"/>
    <col min="16" max="16" width="6.625" style="250" bestFit="1" customWidth="1"/>
    <col min="17" max="17" width="11.875" style="250" bestFit="1" customWidth="1"/>
    <col min="18" max="18" width="11.875" style="250" customWidth="1"/>
    <col min="19" max="19" width="6.25" style="250" customWidth="1"/>
    <col min="20" max="20" width="4.75" style="250" bestFit="1" customWidth="1"/>
    <col min="21" max="21" width="4.875" style="250" bestFit="1" customWidth="1"/>
    <col min="22" max="22" width="6.625" style="250" bestFit="1" customWidth="1"/>
    <col min="23" max="24" width="9.375" style="250" customWidth="1"/>
    <col min="25" max="25" width="13.875" style="250" customWidth="1"/>
    <col min="26" max="16384" width="11" style="250"/>
  </cols>
  <sheetData>
    <row r="1" spans="2:18" ht="13.5" thickBot="1"/>
    <row r="2" spans="2:18" ht="15.75" thickBot="1">
      <c r="B2" s="456" t="s">
        <v>185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8"/>
    </row>
    <row r="3" spans="2:18" ht="15">
      <c r="B3" s="259" t="s">
        <v>167</v>
      </c>
    </row>
    <row r="4" spans="2:18" ht="15">
      <c r="B4" s="259"/>
    </row>
    <row r="5" spans="2:18" ht="15">
      <c r="B5" s="259" t="s">
        <v>166</v>
      </c>
    </row>
    <row r="6" spans="2:18" ht="15.75" thickBot="1">
      <c r="B6" s="259"/>
      <c r="C6" s="259"/>
    </row>
    <row r="7" spans="2:18" ht="15">
      <c r="B7" s="298" t="s">
        <v>165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300" t="s">
        <v>164</v>
      </c>
      <c r="R7" s="301"/>
    </row>
    <row r="8" spans="2:18" ht="15">
      <c r="B8" s="302"/>
      <c r="C8" s="257"/>
      <c r="D8" s="257"/>
      <c r="E8" s="257"/>
      <c r="F8" s="257"/>
      <c r="G8" s="258">
        <v>1</v>
      </c>
      <c r="H8" s="258">
        <v>2</v>
      </c>
      <c r="I8" s="258">
        <v>3</v>
      </c>
      <c r="J8" s="258">
        <v>4</v>
      </c>
      <c r="K8" s="257"/>
      <c r="L8" s="257"/>
      <c r="M8" s="257"/>
      <c r="N8" s="257"/>
      <c r="O8" s="257"/>
      <c r="P8" s="257"/>
      <c r="Q8" s="257"/>
      <c r="R8" s="303"/>
    </row>
    <row r="9" spans="2:18" ht="15.75" thickBot="1">
      <c r="B9" s="304" t="s">
        <v>163</v>
      </c>
      <c r="C9" s="305"/>
      <c r="D9" s="305"/>
      <c r="E9" s="306" t="s">
        <v>162</v>
      </c>
      <c r="F9" s="305"/>
      <c r="G9" s="307"/>
      <c r="H9" s="307"/>
      <c r="I9" s="308" t="s">
        <v>61</v>
      </c>
      <c r="J9" s="307"/>
      <c r="K9" s="305"/>
      <c r="L9" s="305"/>
      <c r="M9" s="305"/>
      <c r="N9" s="305"/>
      <c r="O9" s="305"/>
      <c r="P9" s="305"/>
      <c r="Q9" s="305"/>
      <c r="R9" s="309"/>
    </row>
    <row r="10" spans="2:18" ht="13.5" thickBot="1"/>
    <row r="11" spans="2:18" ht="15" customHeight="1" thickBot="1">
      <c r="B11" s="454" t="s">
        <v>161</v>
      </c>
      <c r="C11" s="455"/>
      <c r="D11" s="459" t="s">
        <v>160</v>
      </c>
      <c r="E11" s="460"/>
      <c r="F11" s="460"/>
      <c r="G11" s="460"/>
      <c r="H11" s="460"/>
      <c r="I11" s="460"/>
      <c r="J11" s="460"/>
      <c r="K11" s="460"/>
      <c r="L11" s="461"/>
    </row>
    <row r="12" spans="2:18" ht="15" customHeight="1">
      <c r="B12" s="459" t="s">
        <v>157</v>
      </c>
      <c r="C12" s="461"/>
      <c r="D12" s="440" t="s">
        <v>156</v>
      </c>
      <c r="E12" s="441"/>
      <c r="F12" s="441"/>
      <c r="G12" s="441"/>
      <c r="H12" s="441"/>
      <c r="I12" s="441"/>
      <c r="J12" s="462"/>
      <c r="K12" s="463" t="s">
        <v>155</v>
      </c>
      <c r="L12" s="463" t="s">
        <v>186</v>
      </c>
    </row>
    <row r="13" spans="2:18" ht="30.75" customHeight="1" thickBot="1">
      <c r="B13" s="445"/>
      <c r="C13" s="446"/>
      <c r="D13" s="256" t="s">
        <v>154</v>
      </c>
      <c r="E13" s="292" t="s">
        <v>153</v>
      </c>
      <c r="F13" s="292" t="s">
        <v>152</v>
      </c>
      <c r="G13" s="435" t="s">
        <v>151</v>
      </c>
      <c r="H13" s="452"/>
      <c r="I13" s="452"/>
      <c r="J13" s="453"/>
      <c r="K13" s="451"/>
      <c r="L13" s="451"/>
    </row>
    <row r="14" spans="2:18" ht="13.5" thickBot="1">
      <c r="B14" s="423" t="s">
        <v>150</v>
      </c>
      <c r="C14" s="424"/>
      <c r="D14" s="254">
        <v>355</v>
      </c>
      <c r="E14" s="253">
        <v>1</v>
      </c>
      <c r="F14" s="253">
        <v>1</v>
      </c>
      <c r="G14" s="425">
        <v>355</v>
      </c>
      <c r="H14" s="426"/>
      <c r="I14" s="426"/>
      <c r="J14" s="427"/>
      <c r="K14" s="251">
        <v>124111905.08</v>
      </c>
      <c r="L14" s="310">
        <v>318318760.801139</v>
      </c>
    </row>
    <row r="15" spans="2:18" ht="13.5" thickBot="1"/>
    <row r="16" spans="2:18" ht="15">
      <c r="B16" s="432" t="s">
        <v>161</v>
      </c>
      <c r="C16" s="433"/>
      <c r="D16" s="440" t="s">
        <v>159</v>
      </c>
      <c r="E16" s="441"/>
      <c r="F16" s="441"/>
      <c r="G16" s="441"/>
      <c r="H16" s="441"/>
      <c r="I16" s="441"/>
      <c r="J16" s="441"/>
      <c r="K16" s="441"/>
      <c r="L16" s="442"/>
    </row>
    <row r="17" spans="2:25" ht="15">
      <c r="B17" s="443" t="s">
        <v>157</v>
      </c>
      <c r="C17" s="444"/>
      <c r="D17" s="447" t="s">
        <v>156</v>
      </c>
      <c r="E17" s="448"/>
      <c r="F17" s="448"/>
      <c r="G17" s="448"/>
      <c r="H17" s="448"/>
      <c r="I17" s="448"/>
      <c r="J17" s="449"/>
      <c r="K17" s="450" t="s">
        <v>155</v>
      </c>
      <c r="L17" s="450" t="s">
        <v>186</v>
      </c>
    </row>
    <row r="18" spans="2:25" ht="15.75" thickBot="1">
      <c r="B18" s="445"/>
      <c r="C18" s="446"/>
      <c r="D18" s="256" t="s">
        <v>154</v>
      </c>
      <c r="E18" s="292" t="s">
        <v>153</v>
      </c>
      <c r="F18" s="292" t="s">
        <v>152</v>
      </c>
      <c r="G18" s="435" t="s">
        <v>151</v>
      </c>
      <c r="H18" s="452"/>
      <c r="I18" s="452"/>
      <c r="J18" s="453"/>
      <c r="K18" s="451"/>
      <c r="L18" s="451"/>
    </row>
    <row r="19" spans="2:25" ht="13.5" thickBot="1">
      <c r="B19" s="423" t="s">
        <v>150</v>
      </c>
      <c r="C19" s="424"/>
      <c r="D19" s="254">
        <v>139</v>
      </c>
      <c r="E19" s="253">
        <v>4</v>
      </c>
      <c r="F19" s="253">
        <v>1</v>
      </c>
      <c r="G19" s="425">
        <v>142</v>
      </c>
      <c r="H19" s="426"/>
      <c r="I19" s="426"/>
      <c r="J19" s="427"/>
      <c r="K19" s="251">
        <v>47788924.969999999</v>
      </c>
      <c r="L19" s="310">
        <v>121821394.30886099</v>
      </c>
    </row>
    <row r="20" spans="2:25" ht="13.5" thickBot="1"/>
    <row r="21" spans="2:25" ht="15" customHeight="1" thickBot="1">
      <c r="B21" s="428" t="s">
        <v>161</v>
      </c>
      <c r="C21" s="429"/>
      <c r="D21" s="428" t="s">
        <v>158</v>
      </c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1"/>
    </row>
    <row r="22" spans="2:25" ht="15" customHeight="1">
      <c r="B22" s="432" t="s">
        <v>157</v>
      </c>
      <c r="C22" s="433"/>
      <c r="D22" s="432" t="s">
        <v>156</v>
      </c>
      <c r="E22" s="436"/>
      <c r="F22" s="436"/>
      <c r="G22" s="436"/>
      <c r="H22" s="436"/>
      <c r="I22" s="436"/>
      <c r="J22" s="436"/>
      <c r="K22" s="436" t="s">
        <v>187</v>
      </c>
      <c r="L22" s="436" t="s">
        <v>155</v>
      </c>
      <c r="M22" s="436" t="s">
        <v>188</v>
      </c>
      <c r="N22" s="436"/>
      <c r="O22" s="436"/>
      <c r="P22" s="436" t="s">
        <v>186</v>
      </c>
      <c r="Q22" s="438"/>
    </row>
    <row r="23" spans="2:25" ht="15.75" thickBot="1">
      <c r="B23" s="434"/>
      <c r="C23" s="435"/>
      <c r="D23" s="256" t="s">
        <v>154</v>
      </c>
      <c r="E23" s="255" t="s">
        <v>153</v>
      </c>
      <c r="F23" s="255" t="s">
        <v>152</v>
      </c>
      <c r="G23" s="437" t="s">
        <v>151</v>
      </c>
      <c r="H23" s="437"/>
      <c r="I23" s="437"/>
      <c r="J23" s="437"/>
      <c r="K23" s="437"/>
      <c r="L23" s="437"/>
      <c r="M23" s="437"/>
      <c r="N23" s="437"/>
      <c r="O23" s="437"/>
      <c r="P23" s="437"/>
      <c r="Q23" s="439"/>
    </row>
    <row r="24" spans="2:25" ht="13.5" thickBot="1">
      <c r="B24" s="415" t="s">
        <v>150</v>
      </c>
      <c r="C24" s="416"/>
      <c r="D24" s="254">
        <v>494</v>
      </c>
      <c r="E24" s="252">
        <v>5</v>
      </c>
      <c r="F24" s="252">
        <v>2</v>
      </c>
      <c r="G24" s="417">
        <v>497</v>
      </c>
      <c r="H24" s="417"/>
      <c r="I24" s="417"/>
      <c r="J24" s="417"/>
      <c r="K24" s="311">
        <v>161571.09000000003</v>
      </c>
      <c r="L24" s="311">
        <v>171900830.05000001</v>
      </c>
      <c r="M24" s="418">
        <v>210374.63000000003</v>
      </c>
      <c r="N24" s="419"/>
      <c r="O24" s="420"/>
      <c r="P24" s="421">
        <v>440140155.11000001</v>
      </c>
      <c r="Q24" s="422"/>
    </row>
    <row r="25" spans="2:25">
      <c r="B25" s="296"/>
      <c r="C25" s="296"/>
      <c r="D25" s="293"/>
      <c r="E25" s="293"/>
      <c r="F25" s="293"/>
      <c r="G25" s="297"/>
      <c r="H25" s="297"/>
      <c r="I25" s="297"/>
      <c r="J25" s="297"/>
      <c r="K25" s="294"/>
      <c r="L25" s="294"/>
      <c r="M25" s="293"/>
      <c r="N25" s="293"/>
      <c r="O25" s="293"/>
      <c r="Q25" s="293"/>
      <c r="R25" s="294"/>
      <c r="S25" s="293"/>
      <c r="T25" s="293"/>
      <c r="U25" s="293"/>
      <c r="V25" s="293"/>
      <c r="W25" s="295"/>
      <c r="X25" s="295"/>
      <c r="Y25" s="294"/>
    </row>
    <row r="26" spans="2:25">
      <c r="Q26" s="312"/>
    </row>
  </sheetData>
  <mergeCells count="32">
    <mergeCell ref="B11:C11"/>
    <mergeCell ref="G13:J13"/>
    <mergeCell ref="B2:R2"/>
    <mergeCell ref="D11:L11"/>
    <mergeCell ref="B12:C13"/>
    <mergeCell ref="D12:J12"/>
    <mergeCell ref="K12:K13"/>
    <mergeCell ref="L12:L13"/>
    <mergeCell ref="B14:C14"/>
    <mergeCell ref="G14:J14"/>
    <mergeCell ref="B16:C16"/>
    <mergeCell ref="D16:L16"/>
    <mergeCell ref="B17:C18"/>
    <mergeCell ref="D17:J17"/>
    <mergeCell ref="K17:K18"/>
    <mergeCell ref="L17:L18"/>
    <mergeCell ref="G18:J18"/>
    <mergeCell ref="B24:C24"/>
    <mergeCell ref="G24:J24"/>
    <mergeCell ref="M24:O24"/>
    <mergeCell ref="P24:Q24"/>
    <mergeCell ref="B19:C19"/>
    <mergeCell ref="G19:J19"/>
    <mergeCell ref="B21:C21"/>
    <mergeCell ref="D21:Q21"/>
    <mergeCell ref="B22:C23"/>
    <mergeCell ref="D22:J22"/>
    <mergeCell ref="K22:K23"/>
    <mergeCell ref="L22:L23"/>
    <mergeCell ref="M22:O23"/>
    <mergeCell ref="P22:Q23"/>
    <mergeCell ref="G23:J2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Anexo I Programacion Financiera</vt:lpstr>
      <vt:lpstr>anexo 2 </vt:lpstr>
      <vt:lpstr>Anexo 2 Bis</vt:lpstr>
      <vt:lpstr>anexo 3 </vt:lpstr>
      <vt:lpstr>Anexo 4 </vt:lpstr>
      <vt:lpstr>ANEXO 30 INC. C</vt:lpstr>
      <vt:lpstr>ANEXO 30 INC. D</vt:lpstr>
      <vt:lpstr>Anexo 6</vt:lpstr>
      <vt:lpstr>ANEXO 19</vt:lpstr>
      <vt:lpstr>ANEXO 20</vt:lpstr>
      <vt:lpstr>'anexo 2 '!Print_Area</vt:lpstr>
      <vt:lpstr>'ANEXO 30 INC. C'!Print_Area</vt:lpstr>
      <vt:lpstr>'Anexo 4 '!Print_Area</vt:lpstr>
      <vt:lpstr>'Anexo I Programacion Financiera'!Print_Area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HCD</cp:lastModifiedBy>
  <cp:lastPrinted>2019-11-07T13:16:27Z</cp:lastPrinted>
  <dcterms:created xsi:type="dcterms:W3CDTF">2005-10-29T15:03:20Z</dcterms:created>
  <dcterms:modified xsi:type="dcterms:W3CDTF">2019-11-14T14:09:49Z</dcterms:modified>
</cp:coreProperties>
</file>