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605" windowWidth="11955" windowHeight="4620" tabRatio="904" activeTab="9"/>
  </bookViews>
  <sheets>
    <sheet name="Anexo I Programacion Financiera" sheetId="10" r:id="rId1"/>
    <sheet name="anexo 2 " sheetId="1" r:id="rId2"/>
    <sheet name="Anexo 2 Bis" sheetId="8" r:id="rId3"/>
    <sheet name="anexo 3 " sheetId="6" r:id="rId4"/>
    <sheet name="Anexo 4 " sheetId="4" r:id="rId5"/>
    <sheet name="ANEXO 30 INC. C" sheetId="16" r:id="rId6"/>
    <sheet name="ANEXO 30 INC. D" sheetId="17" r:id="rId7"/>
    <sheet name="Anexo 6" sheetId="13" r:id="rId8"/>
    <sheet name="ANEXO 19" sheetId="18" r:id="rId9"/>
    <sheet name="ANEXO 20" sheetId="19" r:id="rId10"/>
  </sheets>
  <definedNames>
    <definedName name="Print_Area" localSheetId="1">'anexo 2 '!$A$1:$O$23</definedName>
    <definedName name="Print_Area" localSheetId="5">'ANEXO 30 INC. C'!$B$1:$K$23</definedName>
    <definedName name="Print_Area" localSheetId="4">'Anexo 4 '!$A$2:$L$29</definedName>
    <definedName name="Print_Area" localSheetId="0">'Anexo I Programacion Financiera'!$A$1:$L$27</definedName>
  </definedNames>
  <calcPr calcId="124519"/>
</workbook>
</file>

<file path=xl/calcChain.xml><?xml version="1.0" encoding="utf-8"?>
<calcChain xmlns="http://schemas.openxmlformats.org/spreadsheetml/2006/main">
  <c r="G11" i="19"/>
  <c r="F11"/>
  <c r="E11"/>
  <c r="D11"/>
  <c r="C11"/>
  <c r="L27" i="10"/>
  <c r="I17" i="4"/>
  <c r="I14"/>
  <c r="I15" s="1"/>
  <c r="I25"/>
  <c r="I20" i="8"/>
  <c r="L14" i="10"/>
  <c r="K18" i="1"/>
  <c r="K17"/>
  <c r="M17" s="1"/>
  <c r="K16"/>
  <c r="K14"/>
  <c r="J12"/>
  <c r="K12" s="1"/>
  <c r="J13"/>
  <c r="K13" s="1"/>
  <c r="C20"/>
  <c r="E17" i="8"/>
  <c r="E15"/>
  <c r="J15" s="1"/>
  <c r="D18"/>
  <c r="D17"/>
  <c r="D14"/>
  <c r="E14" s="1"/>
  <c r="D13"/>
  <c r="E13" s="1"/>
  <c r="K13" s="1"/>
  <c r="J18" i="1"/>
  <c r="J17"/>
  <c r="O17" s="1"/>
  <c r="J16"/>
  <c r="M16" s="1"/>
  <c r="O14"/>
  <c r="I28" i="10"/>
  <c r="J28"/>
  <c r="I26" i="4"/>
  <c r="K17" i="8"/>
  <c r="O19" i="1"/>
  <c r="O16"/>
  <c r="E19"/>
  <c r="E18"/>
  <c r="N18" s="1"/>
  <c r="E17"/>
  <c r="N17" s="1"/>
  <c r="E16"/>
  <c r="E15"/>
  <c r="N15" s="1"/>
  <c r="E14"/>
  <c r="E13"/>
  <c r="E12"/>
  <c r="N12" s="1"/>
  <c r="N16"/>
  <c r="I19" i="10"/>
  <c r="J19"/>
  <c r="L21"/>
  <c r="L22"/>
  <c r="L24"/>
  <c r="H26"/>
  <c r="I26"/>
  <c r="J26"/>
  <c r="K26"/>
  <c r="L25"/>
  <c r="H19"/>
  <c r="L19" s="1"/>
  <c r="H20"/>
  <c r="H15"/>
  <c r="H18" s="1"/>
  <c r="I15"/>
  <c r="I18" s="1"/>
  <c r="I20"/>
  <c r="J15"/>
  <c r="L13"/>
  <c r="L16"/>
  <c r="K19"/>
  <c r="J20"/>
  <c r="L17"/>
  <c r="K15"/>
  <c r="K18" s="1"/>
  <c r="K20"/>
  <c r="B20" i="1"/>
  <c r="D20"/>
  <c r="I20"/>
  <c r="L20"/>
  <c r="C20" i="8"/>
  <c r="J24" i="4"/>
  <c r="J22"/>
  <c r="J21"/>
  <c r="H13"/>
  <c r="J13" s="1"/>
  <c r="J16"/>
  <c r="I19"/>
  <c r="K23" i="13"/>
  <c r="K14"/>
  <c r="K21"/>
  <c r="K22"/>
  <c r="H11"/>
  <c r="H18"/>
  <c r="H28" i="10"/>
  <c r="M14"/>
  <c r="M17"/>
  <c r="K15" i="8" l="1"/>
  <c r="I15" i="13" s="1"/>
  <c r="H14" i="4"/>
  <c r="M14" i="1"/>
  <c r="M12"/>
  <c r="K15"/>
  <c r="M13"/>
  <c r="O13"/>
  <c r="O12"/>
  <c r="H25" i="4"/>
  <c r="H26" s="1"/>
  <c r="K14" i="8"/>
  <c r="J14"/>
  <c r="D20"/>
  <c r="M15" i="1"/>
  <c r="E18" i="8"/>
  <c r="H17" i="4"/>
  <c r="E16" i="8"/>
  <c r="K16" s="1"/>
  <c r="J13"/>
  <c r="O18" i="1"/>
  <c r="M18"/>
  <c r="J20"/>
  <c r="O15"/>
  <c r="J18" i="10"/>
  <c r="J17" i="8"/>
  <c r="H19" i="4"/>
  <c r="I20"/>
  <c r="H25" i="13"/>
  <c r="K23" i="10"/>
  <c r="L26"/>
  <c r="I22" i="8"/>
  <c r="N14" i="1"/>
  <c r="E20"/>
  <c r="I18" i="4"/>
  <c r="J14"/>
  <c r="J19"/>
  <c r="L18" i="10"/>
  <c r="H23"/>
  <c r="I23"/>
  <c r="N13" i="1"/>
  <c r="L15" i="10"/>
  <c r="C22" i="8"/>
  <c r="L20" i="10"/>
  <c r="H15" i="4" l="1"/>
  <c r="H18" s="1"/>
  <c r="J25"/>
  <c r="H20"/>
  <c r="K20" i="1"/>
  <c r="J17" i="4"/>
  <c r="J23" i="10"/>
  <c r="D22" i="8"/>
  <c r="K18"/>
  <c r="K20" s="1"/>
  <c r="J18"/>
  <c r="J16"/>
  <c r="E20"/>
  <c r="M20" i="1"/>
  <c r="O20"/>
  <c r="I16" i="13"/>
  <c r="I20"/>
  <c r="K27" i="10"/>
  <c r="I23" i="4"/>
  <c r="J20"/>
  <c r="N20" i="1"/>
  <c r="J15" i="4"/>
  <c r="K15" i="13"/>
  <c r="H27" i="10"/>
  <c r="L23"/>
  <c r="K13" i="13"/>
  <c r="K16"/>
  <c r="I12"/>
  <c r="J26" i="4"/>
  <c r="J27" i="10"/>
  <c r="I27"/>
  <c r="J18" i="4" l="1"/>
  <c r="I17" i="13"/>
  <c r="I24"/>
  <c r="I19"/>
  <c r="E22" i="8"/>
  <c r="J20"/>
  <c r="K20" i="13"/>
  <c r="I27" i="4"/>
  <c r="H23"/>
  <c r="K22" i="8"/>
  <c r="J23" i="4"/>
  <c r="K12" i="13"/>
  <c r="I11"/>
  <c r="K24" l="1"/>
  <c r="K17"/>
  <c r="K19"/>
  <c r="I18"/>
  <c r="H27" i="4"/>
  <c r="I25" i="13"/>
  <c r="J27" i="4"/>
  <c r="K11" i="13"/>
  <c r="K18" l="1"/>
  <c r="K25"/>
</calcChain>
</file>

<file path=xl/comments1.xml><?xml version="1.0" encoding="utf-8"?>
<comments xmlns="http://schemas.openxmlformats.org/spreadsheetml/2006/main">
  <authors>
    <author>Usuario</author>
  </authors>
  <commentList>
    <comment ref="I26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<sst xmlns="http://schemas.openxmlformats.org/spreadsheetml/2006/main" count="290" uniqueCount="181">
  <si>
    <t>ACUERDO N° 3949</t>
  </si>
  <si>
    <t>ANEXO 2: DE LA EJECUCION DEL PRESUPUESTO CON RELACION A LOS CREDITOS ACUMULADA AL FIN DEL TRIMESTRE</t>
  </si>
  <si>
    <t>Nomenclador:</t>
  </si>
  <si>
    <t>Ejercicio:</t>
  </si>
  <si>
    <t>Trimestre</t>
  </si>
  <si>
    <t>Partidas</t>
  </si>
  <si>
    <t>Credito</t>
  </si>
  <si>
    <t>Modificaciones acumuladas</t>
  </si>
  <si>
    <t>Crédito</t>
  </si>
  <si>
    <t>Compromisos</t>
  </si>
  <si>
    <t>Devengado</t>
  </si>
  <si>
    <t>Mandado a</t>
  </si>
  <si>
    <t>Pagado</t>
  </si>
  <si>
    <t xml:space="preserve">Residuos </t>
  </si>
  <si>
    <t>Saldo no</t>
  </si>
  <si>
    <t>Deuda</t>
  </si>
  <si>
    <t>al fin de cada trimestre</t>
  </si>
  <si>
    <t>Autorizado</t>
  </si>
  <si>
    <t>Contraidos</t>
  </si>
  <si>
    <t>Pagar</t>
  </si>
  <si>
    <t>Pasivos</t>
  </si>
  <si>
    <t>Utilizado</t>
  </si>
  <si>
    <t>Exigible</t>
  </si>
  <si>
    <t>Aumentos</t>
  </si>
  <si>
    <t>Disminuciones</t>
  </si>
  <si>
    <t>Definitivo</t>
  </si>
  <si>
    <t>TOTALES</t>
  </si>
  <si>
    <t>Ejercicio</t>
  </si>
  <si>
    <t>ANEXO 4: EJECUCION PRESUPUESTARIA DEL TRIMESTRE. CUMPLIMIENTO DE METAS</t>
  </si>
  <si>
    <t>NOMENCLADOR</t>
  </si>
  <si>
    <t xml:space="preserve">EJERCICIO: </t>
  </si>
  <si>
    <t>TRIMESTRE</t>
  </si>
  <si>
    <t>Ejecutado</t>
  </si>
  <si>
    <t>Programacion</t>
  </si>
  <si>
    <t>Diferencia entre</t>
  </si>
  <si>
    <t>Concepto</t>
  </si>
  <si>
    <t xml:space="preserve">en el </t>
  </si>
  <si>
    <t>Financiera del</t>
  </si>
  <si>
    <t xml:space="preserve">Ejecutado y </t>
  </si>
  <si>
    <t>Nota</t>
  </si>
  <si>
    <t>trimestre</t>
  </si>
  <si>
    <t>Programacion Financ.</t>
  </si>
  <si>
    <t>I</t>
  </si>
  <si>
    <t>RECURSOS CORRIENTES</t>
  </si>
  <si>
    <t>A</t>
  </si>
  <si>
    <t>II</t>
  </si>
  <si>
    <t>GASTOS CORRIENTES</t>
  </si>
  <si>
    <t>B</t>
  </si>
  <si>
    <t>III</t>
  </si>
  <si>
    <t>RESULTADO ECONOMICO: Ahorro/Desahorro (I-II)</t>
  </si>
  <si>
    <t>IV</t>
  </si>
  <si>
    <t>RECURSOS DE CAPITAL</t>
  </si>
  <si>
    <t>V</t>
  </si>
  <si>
    <t>GASTOS DE CAPITAL</t>
  </si>
  <si>
    <t>VI</t>
  </si>
  <si>
    <t>EXCEDENTE ANTES TRANF. FIGURATIVAS (III+IV-V)</t>
  </si>
  <si>
    <t>VII</t>
  </si>
  <si>
    <t>RECURSOS FIGURATIVOS</t>
  </si>
  <si>
    <t>VIII</t>
  </si>
  <si>
    <t>GASTOS FIGURATIVOS</t>
  </si>
  <si>
    <t>IX</t>
  </si>
  <si>
    <t>NECESIDAD DE FINANCIAMIENTO (VI+VII-VIII)</t>
  </si>
  <si>
    <t>X</t>
  </si>
  <si>
    <t>FUENTES DE FINANCIAMIENTO</t>
  </si>
  <si>
    <t>XI</t>
  </si>
  <si>
    <t>APLICACIONES FINANCIERAS</t>
  </si>
  <si>
    <t>C</t>
  </si>
  <si>
    <t>XII</t>
  </si>
  <si>
    <t>FINANCIAMIENTO NETO (X-XI)</t>
  </si>
  <si>
    <t>XIII</t>
  </si>
  <si>
    <t>RESULTADO FINANCIERO (IX+XII)</t>
  </si>
  <si>
    <t>ANEXO 3: DE LA EJECUCION DEL PRESUPUESTO CON RELACION AL CALCULO DE RECURSOS Y FINANCIAMIENTO</t>
  </si>
  <si>
    <t>ACUMULADO AL FIN DEL TRIMESTRE E INGRESADO EN EL TRIMESTRE</t>
  </si>
  <si>
    <t>Calculo original</t>
  </si>
  <si>
    <t>Modificaciones Acumuladas</t>
  </si>
  <si>
    <t>Calculo definitivo</t>
  </si>
  <si>
    <t>Ingresado</t>
  </si>
  <si>
    <t>Diferencia</t>
  </si>
  <si>
    <t xml:space="preserve">Ingresado </t>
  </si>
  <si>
    <t>Acumulado al</t>
  </si>
  <si>
    <t>en el</t>
  </si>
  <si>
    <t>fin de cada</t>
  </si>
  <si>
    <t>ANEXO 2 BIS: DE LA EJECUCION DEL PRESUPUESTO CON RELACION A LOS CREDITOS CORRESPONDIENTE AL TRIMESTRE</t>
  </si>
  <si>
    <t xml:space="preserve"> </t>
  </si>
  <si>
    <t xml:space="preserve">Mandado </t>
  </si>
  <si>
    <t xml:space="preserve">Pagado </t>
  </si>
  <si>
    <t xml:space="preserve">Variacion </t>
  </si>
  <si>
    <t>Variacion</t>
  </si>
  <si>
    <t>contraidos</t>
  </si>
  <si>
    <t>en el trimestre</t>
  </si>
  <si>
    <t>a pagar en el</t>
  </si>
  <si>
    <t>Residuos Pasivos</t>
  </si>
  <si>
    <t>Deuda Exigible</t>
  </si>
  <si>
    <t>N   O          A   P   L   I   C   A   B   L   E</t>
  </si>
  <si>
    <t>ANEXO 1: PROGRAMACION FINANCIERA ART. 22 LEY 7314</t>
  </si>
  <si>
    <t>1° Trimestre</t>
  </si>
  <si>
    <t>2° Trimestre</t>
  </si>
  <si>
    <t>3° Trimestre</t>
  </si>
  <si>
    <t>4° Trimestre</t>
  </si>
  <si>
    <t>Presupuesto</t>
  </si>
  <si>
    <t>Votado en el</t>
  </si>
  <si>
    <t>TOTAL RECURSOS (I+IV)</t>
  </si>
  <si>
    <t>TOTAL GASTOS (II+V)</t>
  </si>
  <si>
    <t>41200 Bienes</t>
  </si>
  <si>
    <t>41100 Personal</t>
  </si>
  <si>
    <t>41300 Servicios</t>
  </si>
  <si>
    <t>51100 Bs.Capital</t>
  </si>
  <si>
    <t>74100 Deuda Ej. Anter.</t>
  </si>
  <si>
    <t>74100 Deuda Ej.Anter</t>
  </si>
  <si>
    <t>Stock de Deuda</t>
  </si>
  <si>
    <t>Flotante al inicio</t>
  </si>
  <si>
    <t>Variacion Deuda</t>
  </si>
  <si>
    <t>Flotante contraida</t>
  </si>
  <si>
    <t>en el Trimestre</t>
  </si>
  <si>
    <t>del Trimestre</t>
  </si>
  <si>
    <t>Stock Deuda</t>
  </si>
  <si>
    <t>flotante al final</t>
  </si>
  <si>
    <t>Gastos Corrientes</t>
  </si>
  <si>
    <t>Personal</t>
  </si>
  <si>
    <t>Locaciones de Servicios</t>
  </si>
  <si>
    <t>Bienes Corrientes</t>
  </si>
  <si>
    <t>Otros Servicios</t>
  </si>
  <si>
    <t>Transferencicas</t>
  </si>
  <si>
    <t>Erogaciones sin discriminar</t>
  </si>
  <si>
    <t>Erogaciones de capital</t>
  </si>
  <si>
    <t>Bienes de Capital</t>
  </si>
  <si>
    <t>Trabajos Pùblicos</t>
  </si>
  <si>
    <t>Inversion Financiera</t>
  </si>
  <si>
    <t>Bienes pre existentes</t>
  </si>
  <si>
    <t>Erogaciones figurativas</t>
  </si>
  <si>
    <t>Aplicaciones financieras</t>
  </si>
  <si>
    <t>TOTAL</t>
  </si>
  <si>
    <t>ANEXO 6: EVOLUCION DE LA DEUDA FLOTANTE ACUMULADA AL FIN DEL TRIMESTRE</t>
  </si>
  <si>
    <r>
      <t>REPARTICION:</t>
    </r>
    <r>
      <rPr>
        <b/>
        <sz val="10"/>
        <rFont val="Arial"/>
        <family val="2"/>
      </rPr>
      <t xml:space="preserve"> H. Cámara de Diputados</t>
    </r>
  </si>
  <si>
    <t>010102</t>
  </si>
  <si>
    <t>Repartición / Organismo: H Cámara de Diputados</t>
  </si>
  <si>
    <t>Repartición / Organismo:  H. Cámara de Diputados</t>
  </si>
  <si>
    <t>43100 Transferencias</t>
  </si>
  <si>
    <t>41300 Trasferencias</t>
  </si>
  <si>
    <t>Repartición / Organismo: H. Cámara de Diputados</t>
  </si>
  <si>
    <t>REPARTICION /ORGANISMO: HONORABLE CAMARA DE DIPUTADOS</t>
  </si>
  <si>
    <t xml:space="preserve">           ACUERDO    Nº     3.949</t>
  </si>
  <si>
    <t>53100 Bienes Preexistentes</t>
  </si>
  <si>
    <t xml:space="preserve"> ANEXO 30 inc. D):     MEDIDAS CORRECTIVAS</t>
  </si>
  <si>
    <t xml:space="preserve"> ANEXO 30 inc. C):     INFORMES ESCRITOS</t>
  </si>
  <si>
    <t xml:space="preserve">           </t>
  </si>
  <si>
    <t>EJERCICIO: 2018</t>
  </si>
  <si>
    <t>EJERCICIO:  2.018</t>
  </si>
  <si>
    <t>LAS MEDIDAS TOMADAS PARA LA CORRECCIÓN DE DESVÍOS SON LAS SIGUIENTES:</t>
  </si>
  <si>
    <t>ORGANISMO</t>
  </si>
  <si>
    <t>PLANTA DE PERSONAL PERMANENTE</t>
  </si>
  <si>
    <t>PLANTA DE PERSONAL TOTAL</t>
  </si>
  <si>
    <t>ADMINISTRACIÓN CENTRAL</t>
  </si>
  <si>
    <t>Cargos</t>
  </si>
  <si>
    <t>Cámara de Diputados</t>
  </si>
  <si>
    <t>CUARTO TRIMESTRE 2018</t>
  </si>
  <si>
    <t>ACUERDO Nº 3949</t>
  </si>
  <si>
    <t>ANEXO 19: DETALLE DE LA PLANTA DE PERSONAL Y CONTRATOS DE LOCACIÓN. IMPORTES LIQUIDADOS ACUMULADOS AL FIN DE CADA TRIMESTRE</t>
  </si>
  <si>
    <t>TRIMESTRE:</t>
  </si>
  <si>
    <t>PLANTA DE PERSONAL TEMPORARIA</t>
  </si>
  <si>
    <t>Importe Liquidado en el trimestre</t>
  </si>
  <si>
    <t>BOLETOS DE INGRESOS</t>
  </si>
  <si>
    <t>Al Inicio</t>
  </si>
  <si>
    <t>Altas</t>
  </si>
  <si>
    <t>Bajas</t>
  </si>
  <si>
    <t>Al Final</t>
  </si>
  <si>
    <r>
      <rPr>
        <b/>
        <sz val="8"/>
        <color theme="1"/>
        <rFont val="Calibri"/>
        <family val="2"/>
        <scheme val="minor"/>
      </rPr>
      <t xml:space="preserve">REPARTICIÓN / ORGANISMO: </t>
    </r>
    <r>
      <rPr>
        <sz val="8"/>
        <rFont val="Verdana"/>
        <family val="2"/>
      </rPr>
      <t>HONORABLE CÁMARA DE DIPUTADOS</t>
    </r>
  </si>
  <si>
    <r>
      <t xml:space="preserve">NOMENCLADOR: </t>
    </r>
    <r>
      <rPr>
        <sz val="8"/>
        <rFont val="Verdana"/>
        <family val="2"/>
      </rPr>
      <t>1.01.02</t>
    </r>
  </si>
  <si>
    <r>
      <rPr>
        <b/>
        <sz val="8"/>
        <color theme="1"/>
        <rFont val="Calibri"/>
        <family val="2"/>
        <scheme val="minor"/>
      </rPr>
      <t>EJERCICIO:</t>
    </r>
    <r>
      <rPr>
        <sz val="8"/>
        <rFont val="Verdana"/>
        <family val="2"/>
      </rPr>
      <t xml:space="preserve"> 2018</t>
    </r>
  </si>
  <si>
    <r>
      <t xml:space="preserve">LAS DIFERENCIAS EN EL CUMPLIMIENTO DE METAS OBEDECEN AL SIGUIENTE DETALLE:
1) </t>
    </r>
    <r>
      <rPr>
        <b/>
        <sz val="8"/>
        <rFont val="Arial"/>
        <family val="2"/>
      </rPr>
      <t>GASTOS CORRIENTES</t>
    </r>
    <r>
      <rPr>
        <sz val="8"/>
        <rFont val="Arial"/>
        <family val="2"/>
      </rPr>
      <t xml:space="preserve">: LA DIFERENCIA RESPONDE TANTO A LA APLICACIÓN DE LA CLÁUSULA GATILLO EN LA PLANTA DE PERSONAL, COMO A GASTOS CORRIENTES POR EROGACIONES QUE FUERON PREVISTAS EN TRIMESTRES ANTERIORES PERO QUE SE EJECUTARON EN EL CUARTO TRIMESTRE.
2) </t>
    </r>
    <r>
      <rPr>
        <b/>
        <sz val="8"/>
        <rFont val="Arial"/>
        <family val="2"/>
      </rPr>
      <t>GASTOS DE CAPITAL:</t>
    </r>
    <r>
      <rPr>
        <sz val="8"/>
        <rFont val="Arial"/>
        <family val="2"/>
      </rPr>
      <t xml:space="preserve"> LAS DIFERENCIAS RESPONDEN A LICITACIONES QUE SE REALIZARON EN TRIMESTRES  ANTERIORES DURANTE EL  EJERCICIO, Y SE EJECUTARON Y PAGARON DURANTE ESTE TRIMESTRE COMPLETANDO ASÍ LAS INVERSIONES DE  CAPITAL PREVISTAS POR PRESUPUESTO. 
</t>
    </r>
  </si>
  <si>
    <r>
      <rPr>
        <b/>
        <sz val="8"/>
        <rFont val="Arial"/>
        <family val="2"/>
      </rPr>
      <t>1) GASTOS CORRIENTES</t>
    </r>
    <r>
      <rPr>
        <sz val="8"/>
        <rFont val="Arial"/>
        <family val="2"/>
      </rPr>
      <t xml:space="preserve">: A PARTIR DE LA NORMALIZACIÓN DEL GASTO CORRIENTE QUE SE DIFIERIÓ A ESTE TRIMESTRE, SE CORRIGEN ASÍ LOS DESVÍOS.   </t>
    </r>
  </si>
  <si>
    <r>
      <rPr>
        <b/>
        <sz val="8"/>
        <rFont val="Arial"/>
        <family val="2"/>
      </rPr>
      <t>2) GASTOS DE CAPITAL</t>
    </r>
    <r>
      <rPr>
        <sz val="8"/>
        <rFont val="Arial"/>
        <family val="2"/>
      </rPr>
      <t>:  LAS DIFERENCIAS SON CORREGIDAS EN ESTE TRIMESTRE POR CUMPLIMIENTO DE LAS ADQUISICIONES PREVISTAS.</t>
    </r>
  </si>
  <si>
    <t xml:space="preserve">Organismo </t>
  </si>
  <si>
    <t>Cant Inicio</t>
  </si>
  <si>
    <t>Cant. Fin</t>
  </si>
  <si>
    <t>Importe total liquidado</t>
  </si>
  <si>
    <t>H. Cámara de Diputados</t>
  </si>
  <si>
    <t>Totales</t>
  </si>
  <si>
    <t xml:space="preserve">        Altas y bajas de contrato de locacación de servicios</t>
  </si>
  <si>
    <t xml:space="preserve">  ACUERDO Nº 3949 - ANEXO 20</t>
  </si>
  <si>
    <t xml:space="preserve">  Ejercicio: 2018 - Trimestre: 4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</si>
</sst>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30">
    <font>
      <sz val="10"/>
      <name val="Verdana"/>
    </font>
    <font>
      <b/>
      <sz val="12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sz val="10"/>
      <color indexed="9"/>
      <name val="Arial"/>
      <family val="2"/>
    </font>
    <font>
      <sz val="10"/>
      <color indexed="9"/>
      <name val="Verdana"/>
      <family val="2"/>
    </font>
    <font>
      <sz val="8"/>
      <color indexed="9"/>
      <name val="Verdana"/>
      <family val="2"/>
    </font>
    <font>
      <i/>
      <sz val="8"/>
      <name val="Verdana"/>
      <family val="2"/>
    </font>
    <font>
      <i/>
      <sz val="7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9"/>
      <name val="Verdana"/>
      <family val="2"/>
    </font>
    <font>
      <sz val="10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Verdana"/>
      <family val="2"/>
    </font>
    <font>
      <sz val="10"/>
      <name val="Verdana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25" fillId="0" borderId="0" applyFont="0" applyFill="0" applyBorder="0" applyAlignment="0" applyProtection="0"/>
  </cellStyleXfs>
  <cellXfs count="43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6" fillId="0" borderId="0" xfId="1" applyNumberFormat="1" applyFont="1" applyBorder="1"/>
    <xf numFmtId="0" fontId="6" fillId="0" borderId="0" xfId="1" applyFont="1" applyBorder="1" applyAlignment="1">
      <alignment horizontal="left"/>
    </xf>
    <xf numFmtId="0" fontId="5" fillId="0" borderId="0" xfId="1" applyBorder="1" applyAlignment="1">
      <alignment horizontal="right"/>
    </xf>
    <xf numFmtId="0" fontId="6" fillId="0" borderId="4" xfId="1" applyFont="1" applyBorder="1"/>
    <xf numFmtId="0" fontId="5" fillId="0" borderId="0" xfId="1"/>
    <xf numFmtId="0" fontId="2" fillId="0" borderId="0" xfId="1" applyFont="1"/>
    <xf numFmtId="0" fontId="5" fillId="0" borderId="0" xfId="1" applyBorder="1" applyAlignment="1">
      <alignment horizontal="left"/>
    </xf>
    <xf numFmtId="0" fontId="6" fillId="0" borderId="0" xfId="1" applyFont="1" applyBorder="1"/>
    <xf numFmtId="0" fontId="5" fillId="0" borderId="6" xfId="1" applyBorder="1" applyAlignment="1">
      <alignment horizontal="center" vertical="center"/>
    </xf>
    <xf numFmtId="0" fontId="5" fillId="0" borderId="0" xfId="1" applyBorder="1" applyAlignment="1">
      <alignment horizontal="center" vertical="center"/>
    </xf>
    <xf numFmtId="0" fontId="5" fillId="0" borderId="9" xfId="1" applyBorder="1" applyAlignment="1">
      <alignment horizontal="center" vertical="center"/>
    </xf>
    <xf numFmtId="4" fontId="5" fillId="0" borderId="0" xfId="1" applyNumberFormat="1" applyBorder="1"/>
    <xf numFmtId="0" fontId="5" fillId="0" borderId="8" xfId="1" applyBorder="1" applyAlignment="1">
      <alignment horizontal="center" vertical="center"/>
    </xf>
    <xf numFmtId="4" fontId="5" fillId="0" borderId="9" xfId="1" applyNumberFormat="1" applyBorder="1" applyAlignment="1">
      <alignment vertical="center"/>
    </xf>
    <xf numFmtId="4" fontId="5" fillId="0" borderId="11" xfId="1" applyNumberFormat="1" applyBorder="1" applyAlignment="1">
      <alignment vertical="center"/>
    </xf>
    <xf numFmtId="0" fontId="5" fillId="0" borderId="0" xfId="1" applyAlignment="1">
      <alignment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0" borderId="0" xfId="1" applyFont="1"/>
    <xf numFmtId="0" fontId="9" fillId="0" borderId="0" xfId="1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/>
    <xf numFmtId="49" fontId="2" fillId="0" borderId="0" xfId="0" applyNumberFormat="1" applyFont="1" applyAlignment="1">
      <alignment horizontal="right"/>
    </xf>
    <xf numFmtId="0" fontId="5" fillId="0" borderId="0" xfId="1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0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/>
    <xf numFmtId="0" fontId="3" fillId="0" borderId="18" xfId="0" applyFont="1" applyBorder="1"/>
    <xf numFmtId="2" fontId="3" fillId="0" borderId="1" xfId="0" applyNumberFormat="1" applyFont="1" applyBorder="1"/>
    <xf numFmtId="2" fontId="3" fillId="0" borderId="12" xfId="0" applyNumberFormat="1" applyFont="1" applyBorder="1"/>
    <xf numFmtId="0" fontId="3" fillId="0" borderId="19" xfId="0" applyFont="1" applyBorder="1"/>
    <xf numFmtId="2" fontId="3" fillId="0" borderId="2" xfId="0" applyNumberFormat="1" applyFont="1" applyBorder="1"/>
    <xf numFmtId="2" fontId="3" fillId="0" borderId="13" xfId="0" applyNumberFormat="1" applyFont="1" applyBorder="1"/>
    <xf numFmtId="0" fontId="3" fillId="0" borderId="20" xfId="0" applyFont="1" applyBorder="1"/>
    <xf numFmtId="2" fontId="3" fillId="0" borderId="4" xfId="0" applyNumberFormat="1" applyFont="1" applyBorder="1"/>
    <xf numFmtId="2" fontId="3" fillId="0" borderId="21" xfId="0" applyNumberFormat="1" applyFont="1" applyBorder="1"/>
    <xf numFmtId="0" fontId="3" fillId="0" borderId="22" xfId="0" applyFont="1" applyBorder="1"/>
    <xf numFmtId="0" fontId="3" fillId="0" borderId="15" xfId="0" applyFont="1" applyBorder="1"/>
    <xf numFmtId="0" fontId="17" fillId="0" borderId="6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7" fillId="0" borderId="9" xfId="1" applyFont="1" applyBorder="1" applyAlignment="1">
      <alignment vertical="center"/>
    </xf>
    <xf numFmtId="4" fontId="17" fillId="0" borderId="9" xfId="1" applyNumberFormat="1" applyFont="1" applyBorder="1" applyAlignment="1">
      <alignment vertical="center"/>
    </xf>
    <xf numFmtId="4" fontId="17" fillId="0" borderId="11" xfId="1" applyNumberFormat="1" applyFont="1" applyBorder="1" applyAlignment="1">
      <alignment vertical="center"/>
    </xf>
    <xf numFmtId="4" fontId="17" fillId="0" borderId="24" xfId="1" applyNumberFormat="1" applyFont="1" applyBorder="1" applyAlignment="1">
      <alignment vertical="center"/>
    </xf>
    <xf numFmtId="0" fontId="19" fillId="0" borderId="0" xfId="0" applyFont="1"/>
    <xf numFmtId="0" fontId="0" fillId="0" borderId="0" xfId="0" applyBorder="1"/>
    <xf numFmtId="0" fontId="0" fillId="0" borderId="16" xfId="0" applyBorder="1"/>
    <xf numFmtId="0" fontId="0" fillId="0" borderId="12" xfId="0" applyBorder="1"/>
    <xf numFmtId="0" fontId="0" fillId="0" borderId="13" xfId="0" applyBorder="1"/>
    <xf numFmtId="0" fontId="0" fillId="0" borderId="27" xfId="0" applyBorder="1"/>
    <xf numFmtId="0" fontId="20" fillId="0" borderId="28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22" xfId="0" applyFont="1" applyBorder="1"/>
    <xf numFmtId="0" fontId="20" fillId="0" borderId="14" xfId="0" applyFont="1" applyBorder="1"/>
    <xf numFmtId="0" fontId="5" fillId="0" borderId="28" xfId="1" applyBorder="1"/>
    <xf numFmtId="4" fontId="0" fillId="0" borderId="0" xfId="0" applyNumberForma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11" fillId="0" borderId="0" xfId="0" applyNumberFormat="1" applyFont="1"/>
    <xf numFmtId="4" fontId="7" fillId="0" borderId="0" xfId="1" applyNumberFormat="1" applyFont="1"/>
    <xf numFmtId="4" fontId="3" fillId="0" borderId="2" xfId="0" applyNumberFormat="1" applyFont="1" applyBorder="1"/>
    <xf numFmtId="4" fontId="3" fillId="0" borderId="3" xfId="0" applyNumberFormat="1" applyFont="1" applyBorder="1"/>
    <xf numFmtId="4" fontId="3" fillId="0" borderId="30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center"/>
    </xf>
    <xf numFmtId="4" fontId="3" fillId="0" borderId="32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right"/>
    </xf>
    <xf numFmtId="4" fontId="3" fillId="0" borderId="0" xfId="0" applyNumberFormat="1" applyFont="1"/>
    <xf numFmtId="4" fontId="5" fillId="0" borderId="0" xfId="1" applyNumberFormat="1"/>
    <xf numFmtId="4" fontId="6" fillId="0" borderId="0" xfId="1" applyNumberFormat="1" applyFont="1" applyBorder="1"/>
    <xf numFmtId="4" fontId="5" fillId="0" borderId="23" xfId="1" applyNumberFormat="1" applyBorder="1" applyAlignment="1">
      <alignment horizontal="center" vertical="center"/>
    </xf>
    <xf numFmtId="4" fontId="5" fillId="0" borderId="2" xfId="1" applyNumberFormat="1" applyFont="1" applyBorder="1" applyAlignment="1">
      <alignment horizontal="center" vertical="center"/>
    </xf>
    <xf numFmtId="4" fontId="5" fillId="0" borderId="24" xfId="1" applyNumberFormat="1" applyBorder="1" applyAlignment="1">
      <alignment horizontal="center" vertical="center"/>
    </xf>
    <xf numFmtId="4" fontId="5" fillId="0" borderId="24" xfId="1" applyNumberFormat="1" applyBorder="1" applyAlignment="1">
      <alignment vertical="center"/>
    </xf>
    <xf numFmtId="4" fontId="5" fillId="0" borderId="0" xfId="1" applyNumberFormat="1" applyFont="1" applyBorder="1"/>
    <xf numFmtId="4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4" fontId="16" fillId="0" borderId="30" xfId="0" applyNumberFormat="1" applyFont="1" applyBorder="1" applyAlignment="1">
      <alignment horizontal="right"/>
    </xf>
    <xf numFmtId="4" fontId="16" fillId="0" borderId="31" xfId="0" applyNumberFormat="1" applyFont="1" applyBorder="1" applyAlignment="1">
      <alignment horizontal="right"/>
    </xf>
    <xf numFmtId="4" fontId="3" fillId="0" borderId="32" xfId="0" applyNumberFormat="1" applyFont="1" applyBorder="1"/>
    <xf numFmtId="4" fontId="15" fillId="0" borderId="0" xfId="0" applyNumberFormat="1" applyFont="1"/>
    <xf numFmtId="4" fontId="3" fillId="0" borderId="14" xfId="0" applyNumberFormat="1" applyFont="1" applyBorder="1" applyAlignment="1"/>
    <xf numFmtId="0" fontId="20" fillId="0" borderId="13" xfId="0" applyFont="1" applyBorder="1"/>
    <xf numFmtId="0" fontId="20" fillId="0" borderId="13" xfId="0" applyFont="1" applyBorder="1" applyAlignment="1">
      <alignment horizontal="center"/>
    </xf>
    <xf numFmtId="0" fontId="20" fillId="0" borderId="15" xfId="0" applyFont="1" applyBorder="1"/>
    <xf numFmtId="2" fontId="0" fillId="0" borderId="41" xfId="0" applyNumberFormat="1" applyBorder="1"/>
    <xf numFmtId="49" fontId="3" fillId="0" borderId="42" xfId="0" applyNumberFormat="1" applyFont="1" applyBorder="1" applyAlignment="1">
      <alignment horizontal="left"/>
    </xf>
    <xf numFmtId="2" fontId="3" fillId="0" borderId="42" xfId="0" applyNumberFormat="1" applyFont="1" applyBorder="1"/>
    <xf numFmtId="2" fontId="0" fillId="0" borderId="43" xfId="0" applyNumberFormat="1" applyBorder="1"/>
    <xf numFmtId="4" fontId="0" fillId="0" borderId="41" xfId="0" applyNumberFormat="1" applyBorder="1"/>
    <xf numFmtId="4" fontId="3" fillId="0" borderId="42" xfId="0" applyNumberFormat="1" applyFont="1" applyBorder="1" applyAlignment="1">
      <alignment horizontal="right"/>
    </xf>
    <xf numFmtId="4" fontId="3" fillId="0" borderId="42" xfId="0" applyNumberFormat="1" applyFont="1" applyBorder="1"/>
    <xf numFmtId="4" fontId="0" fillId="0" borderId="43" xfId="0" applyNumberFormat="1" applyBorder="1"/>
    <xf numFmtId="4" fontId="0" fillId="0" borderId="16" xfId="0" applyNumberFormat="1" applyBorder="1"/>
    <xf numFmtId="4" fontId="3" fillId="0" borderId="0" xfId="0" applyNumberFormat="1" applyFont="1" applyBorder="1" applyAlignment="1">
      <alignment horizontal="right"/>
    </xf>
    <xf numFmtId="4" fontId="0" fillId="0" borderId="14" xfId="0" applyNumberFormat="1" applyBorder="1"/>
    <xf numFmtId="4" fontId="3" fillId="0" borderId="22" xfId="0" applyNumberFormat="1" applyFont="1" applyBorder="1" applyAlignment="1"/>
    <xf numFmtId="4" fontId="3" fillId="0" borderId="15" xfId="0" applyNumberFormat="1" applyFont="1" applyBorder="1" applyAlignment="1"/>
    <xf numFmtId="4" fontId="0" fillId="0" borderId="12" xfId="0" applyNumberFormat="1" applyBorder="1"/>
    <xf numFmtId="4" fontId="3" fillId="0" borderId="13" xfId="0" applyNumberFormat="1" applyFont="1" applyBorder="1"/>
    <xf numFmtId="4" fontId="0" fillId="0" borderId="15" xfId="0" applyNumberFormat="1" applyBorder="1"/>
    <xf numFmtId="2" fontId="3" fillId="0" borderId="41" xfId="0" applyNumberFormat="1" applyFont="1" applyBorder="1"/>
    <xf numFmtId="4" fontId="3" fillId="0" borderId="41" xfId="0" applyNumberFormat="1" applyFont="1" applyBorder="1"/>
    <xf numFmtId="4" fontId="3" fillId="0" borderId="16" xfId="0" applyNumberFormat="1" applyFont="1" applyBorder="1"/>
    <xf numFmtId="4" fontId="3" fillId="0" borderId="12" xfId="0" applyNumberFormat="1" applyFont="1" applyBorder="1"/>
    <xf numFmtId="0" fontId="0" fillId="0" borderId="28" xfId="0" applyBorder="1"/>
    <xf numFmtId="0" fontId="6" fillId="0" borderId="0" xfId="0" applyFont="1" applyBorder="1"/>
    <xf numFmtId="0" fontId="6" fillId="0" borderId="4" xfId="0" applyFont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16" fillId="0" borderId="25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4" fontId="16" fillId="0" borderId="10" xfId="0" applyNumberFormat="1" applyFont="1" applyBorder="1" applyAlignment="1">
      <alignment horizontal="right"/>
    </xf>
    <xf numFmtId="4" fontId="3" fillId="0" borderId="26" xfId="0" applyNumberFormat="1" applyFont="1" applyBorder="1"/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0" fontId="6" fillId="0" borderId="36" xfId="0" applyFont="1" applyBorder="1" applyAlignment="1">
      <alignment horizontal="center"/>
    </xf>
    <xf numFmtId="0" fontId="0" fillId="0" borderId="0" xfId="0" applyBorder="1"/>
    <xf numFmtId="0" fontId="17" fillId="0" borderId="0" xfId="0" applyFont="1" applyAlignment="1">
      <alignment wrapText="1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/>
    <xf numFmtId="0" fontId="24" fillId="0" borderId="0" xfId="0" applyFont="1" applyBorder="1"/>
    <xf numFmtId="0" fontId="24" fillId="0" borderId="0" xfId="0" applyFont="1"/>
    <xf numFmtId="0" fontId="17" fillId="0" borderId="0" xfId="0" applyFont="1" applyAlignment="1">
      <alignment vertical="top" wrapText="1"/>
    </xf>
    <xf numFmtId="0" fontId="5" fillId="0" borderId="28" xfId="0" applyFont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0" xfId="0" applyFont="1" applyBorder="1"/>
    <xf numFmtId="0" fontId="0" fillId="0" borderId="15" xfId="0" applyBorder="1"/>
    <xf numFmtId="0" fontId="17" fillId="0" borderId="16" xfId="1" applyFont="1" applyBorder="1" applyAlignment="1">
      <alignment horizontal="center" vertical="center"/>
    </xf>
    <xf numFmtId="0" fontId="6" fillId="0" borderId="13" xfId="0" applyFont="1" applyBorder="1" applyAlignment="1"/>
    <xf numFmtId="0" fontId="0" fillId="0" borderId="13" xfId="0" applyBorder="1" applyAlignment="1">
      <alignment vertical="center"/>
    </xf>
    <xf numFmtId="0" fontId="0" fillId="0" borderId="15" xfId="0" applyBorder="1" applyAlignment="1">
      <alignment horizontal="left"/>
    </xf>
    <xf numFmtId="0" fontId="17" fillId="0" borderId="27" xfId="0" applyFont="1" applyBorder="1" applyAlignment="1">
      <alignment vertical="center"/>
    </xf>
    <xf numFmtId="4" fontId="7" fillId="0" borderId="0" xfId="1" applyNumberFormat="1" applyFont="1" applyAlignment="1"/>
    <xf numFmtId="0" fontId="9" fillId="0" borderId="0" xfId="1" applyFont="1" applyAlignment="1">
      <alignment horizontal="center"/>
    </xf>
    <xf numFmtId="0" fontId="7" fillId="0" borderId="0" xfId="1" applyFont="1" applyAlignment="1"/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3" fillId="0" borderId="0" xfId="0" applyFont="1" applyBorder="1" applyAlignment="1"/>
    <xf numFmtId="0" fontId="6" fillId="0" borderId="4" xfId="1" applyFont="1" applyBorder="1" applyAlignment="1">
      <alignment horizontal="center"/>
    </xf>
    <xf numFmtId="0" fontId="5" fillId="0" borderId="0" xfId="1" applyAlignment="1">
      <alignment horizontal="center" vertical="center"/>
    </xf>
    <xf numFmtId="0" fontId="6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5" fillId="0" borderId="0" xfId="1" applyBorder="1" applyAlignment="1">
      <alignment vertical="center"/>
    </xf>
    <xf numFmtId="49" fontId="6" fillId="0" borderId="0" xfId="1" applyNumberFormat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5" fillId="0" borderId="0" xfId="1" applyBorder="1" applyAlignment="1">
      <alignment horizontal="right" vertical="center"/>
    </xf>
    <xf numFmtId="0" fontId="6" fillId="0" borderId="4" xfId="1" applyFont="1" applyBorder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24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7" fillId="0" borderId="2" xfId="1" applyFont="1" applyBorder="1" applyAlignment="1">
      <alignment vertical="center"/>
    </xf>
    <xf numFmtId="0" fontId="18" fillId="0" borderId="0" xfId="1" applyFont="1" applyBorder="1" applyAlignment="1">
      <alignment horizontal="center" vertical="center"/>
    </xf>
    <xf numFmtId="4" fontId="17" fillId="0" borderId="0" xfId="1" applyNumberFormat="1" applyFont="1" applyBorder="1" applyAlignment="1">
      <alignment vertical="center"/>
    </xf>
    <xf numFmtId="4" fontId="17" fillId="0" borderId="10" xfId="1" applyNumberFormat="1" applyFont="1" applyBorder="1" applyAlignment="1">
      <alignment vertical="center"/>
    </xf>
    <xf numFmtId="4" fontId="17" fillId="0" borderId="2" xfId="1" applyNumberFormat="1" applyFont="1" applyBorder="1" applyAlignment="1">
      <alignment vertical="center"/>
    </xf>
    <xf numFmtId="0" fontId="17" fillId="0" borderId="0" xfId="1" applyFont="1" applyBorder="1" applyAlignment="1">
      <alignment horizontal="left" vertical="center"/>
    </xf>
    <xf numFmtId="4" fontId="17" fillId="0" borderId="0" xfId="1" applyNumberFormat="1" applyFont="1" applyBorder="1" applyAlignment="1">
      <alignment horizontal="right" vertical="center"/>
    </xf>
    <xf numFmtId="4" fontId="17" fillId="0" borderId="10" xfId="1" applyNumberFormat="1" applyFont="1" applyBorder="1" applyAlignment="1">
      <alignment horizontal="right" vertical="center"/>
    </xf>
    <xf numFmtId="4" fontId="17" fillId="0" borderId="2" xfId="1" applyNumberFormat="1" applyFont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3" fillId="0" borderId="0" xfId="0" applyFont="1" applyBorder="1" applyAlignment="1"/>
    <xf numFmtId="0" fontId="13" fillId="0" borderId="0" xfId="0" applyFont="1" applyAlignment="1"/>
    <xf numFmtId="4" fontId="13" fillId="0" borderId="0" xfId="0" applyNumberFormat="1" applyFont="1" applyAlignment="1"/>
    <xf numFmtId="0" fontId="14" fillId="0" borderId="0" xfId="0" applyFont="1" applyBorder="1" applyAlignment="1"/>
    <xf numFmtId="0" fontId="14" fillId="0" borderId="0" xfId="0" applyFont="1" applyAlignment="1"/>
    <xf numFmtId="4" fontId="14" fillId="0" borderId="0" xfId="0" applyNumberFormat="1" applyFont="1" applyAlignment="1"/>
    <xf numFmtId="0" fontId="0" fillId="0" borderId="16" xfId="0" applyBorder="1" applyAlignment="1"/>
    <xf numFmtId="0" fontId="9" fillId="0" borderId="0" xfId="1" applyFont="1" applyAlignment="1"/>
    <xf numFmtId="4" fontId="9" fillId="0" borderId="0" xfId="1" applyNumberFormat="1" applyFont="1" applyAlignment="1"/>
    <xf numFmtId="4" fontId="5" fillId="0" borderId="0" xfId="1" applyNumberFormat="1" applyAlignment="1">
      <alignment horizontal="center" vertical="center"/>
    </xf>
    <xf numFmtId="4" fontId="5" fillId="0" borderId="0" xfId="1" applyNumberFormat="1" applyAlignment="1">
      <alignment vertical="center"/>
    </xf>
    <xf numFmtId="4" fontId="6" fillId="0" borderId="0" xfId="1" applyNumberFormat="1" applyFont="1" applyBorder="1" applyAlignment="1">
      <alignment vertical="center"/>
    </xf>
    <xf numFmtId="4" fontId="5" fillId="0" borderId="0" xfId="1" applyNumberFormat="1" applyBorder="1" applyAlignment="1">
      <alignment vertical="center"/>
    </xf>
    <xf numFmtId="0" fontId="5" fillId="0" borderId="5" xfId="1" applyBorder="1" applyAlignment="1">
      <alignment horizontal="center" vertical="center"/>
    </xf>
    <xf numFmtId="4" fontId="5" fillId="0" borderId="6" xfId="1" applyNumberFormat="1" applyBorder="1" applyAlignment="1">
      <alignment horizontal="center" vertical="center"/>
    </xf>
    <xf numFmtId="4" fontId="5" fillId="0" borderId="23" xfId="1" applyNumberFormat="1" applyFont="1" applyBorder="1" applyAlignment="1">
      <alignment horizontal="center" vertical="center"/>
    </xf>
    <xf numFmtId="0" fontId="5" fillId="0" borderId="7" xfId="1" applyBorder="1" applyAlignment="1">
      <alignment horizontal="center" vertical="center"/>
    </xf>
    <xf numFmtId="4" fontId="5" fillId="0" borderId="9" xfId="1" applyNumberFormat="1" applyBorder="1" applyAlignment="1">
      <alignment horizontal="center" vertical="center"/>
    </xf>
    <xf numFmtId="4" fontId="5" fillId="0" borderId="24" xfId="1" applyNumberFormat="1" applyFont="1" applyBorder="1" applyAlignment="1">
      <alignment horizontal="center" vertical="center"/>
    </xf>
    <xf numFmtId="4" fontId="5" fillId="0" borderId="2" xfId="1" applyNumberFormat="1" applyBorder="1" applyAlignment="1">
      <alignment vertical="center"/>
    </xf>
    <xf numFmtId="4" fontId="5" fillId="0" borderId="2" xfId="1" applyNumberFormat="1" applyBorder="1" applyAlignment="1">
      <alignment horizontal="right" vertical="center"/>
    </xf>
    <xf numFmtId="0" fontId="10" fillId="0" borderId="0" xfId="1" applyFont="1" applyBorder="1" applyAlignment="1">
      <alignment horizontal="center" vertical="center"/>
    </xf>
    <xf numFmtId="4" fontId="5" fillId="0" borderId="10" xfId="1" applyNumberFormat="1" applyBorder="1" applyAlignment="1">
      <alignment vertical="center"/>
    </xf>
    <xf numFmtId="0" fontId="10" fillId="0" borderId="0" xfId="1" applyFont="1" applyAlignment="1">
      <alignment vertical="center"/>
    </xf>
    <xf numFmtId="4" fontId="5" fillId="0" borderId="23" xfId="1" applyNumberFormat="1" applyBorder="1" applyAlignment="1">
      <alignment vertical="center"/>
    </xf>
    <xf numFmtId="4" fontId="5" fillId="0" borderId="0" xfId="1" applyNumberFormat="1" applyBorder="1" applyAlignment="1">
      <alignment horizontal="right" vertical="center"/>
    </xf>
    <xf numFmtId="4" fontId="5" fillId="0" borderId="10" xfId="1" applyNumberFormat="1" applyBorder="1" applyAlignment="1">
      <alignment horizontal="right" vertical="center"/>
    </xf>
    <xf numFmtId="4" fontId="5" fillId="0" borderId="24" xfId="1" applyNumberFormat="1" applyBorder="1" applyAlignment="1">
      <alignment horizontal="right" vertical="center"/>
    </xf>
    <xf numFmtId="4" fontId="10" fillId="0" borderId="0" xfId="1" applyNumberFormat="1" applyFont="1" applyAlignment="1">
      <alignment vertical="center"/>
    </xf>
    <xf numFmtId="0" fontId="17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4" fontId="9" fillId="0" borderId="0" xfId="1" applyNumberFormat="1" applyFont="1" applyAlignment="1">
      <alignment vertical="center"/>
    </xf>
    <xf numFmtId="4" fontId="7" fillId="0" borderId="0" xfId="1" applyNumberFormat="1" applyFont="1" applyAlignment="1">
      <alignment vertical="center"/>
    </xf>
    <xf numFmtId="0" fontId="24" fillId="0" borderId="0" xfId="0" applyFont="1" applyFill="1" applyAlignment="1">
      <alignment vertical="center"/>
    </xf>
    <xf numFmtId="4" fontId="2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vertical="center"/>
    </xf>
    <xf numFmtId="4" fontId="2" fillId="0" borderId="4" xfId="0" applyNumberFormat="1" applyFont="1" applyFill="1" applyBorder="1" applyAlignment="1">
      <alignment horizontal="center" vertical="center"/>
    </xf>
    <xf numFmtId="4" fontId="3" fillId="0" borderId="3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" fontId="3" fillId="0" borderId="31" xfId="0" applyNumberFormat="1" applyFont="1" applyFill="1" applyBorder="1" applyAlignment="1">
      <alignment horizontal="center" vertical="center"/>
    </xf>
    <xf numFmtId="4" fontId="3" fillId="0" borderId="34" xfId="0" applyNumberFormat="1" applyFont="1" applyFill="1" applyBorder="1" applyAlignment="1">
      <alignment horizontal="center" vertical="center"/>
    </xf>
    <xf numFmtId="4" fontId="3" fillId="0" borderId="32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right" vertical="center"/>
    </xf>
    <xf numFmtId="4" fontId="3" fillId="0" borderId="7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/>
    </xf>
    <xf numFmtId="4" fontId="3" fillId="0" borderId="31" xfId="0" applyNumberFormat="1" applyFont="1" applyFill="1" applyBorder="1" applyAlignment="1">
      <alignment horizontal="right"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right" vertical="center"/>
    </xf>
    <xf numFmtId="4" fontId="3" fillId="0" borderId="35" xfId="0" applyNumberFormat="1" applyFont="1" applyFill="1" applyBorder="1" applyAlignment="1">
      <alignment horizontal="right" vertical="center"/>
    </xf>
    <xf numFmtId="4" fontId="3" fillId="0" borderId="39" xfId="0" applyNumberFormat="1" applyFont="1" applyFill="1" applyBorder="1" applyAlignment="1">
      <alignment horizontal="right" vertical="center"/>
    </xf>
    <xf numFmtId="4" fontId="3" fillId="0" borderId="36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Alignment="1">
      <alignment vertical="center"/>
    </xf>
    <xf numFmtId="49" fontId="3" fillId="0" borderId="37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right" vertical="center"/>
    </xf>
    <xf numFmtId="4" fontId="3" fillId="0" borderId="38" xfId="0" applyNumberFormat="1" applyFont="1" applyFill="1" applyBorder="1" applyAlignment="1">
      <alignment horizontal="right" vertical="center"/>
    </xf>
    <xf numFmtId="4" fontId="3" fillId="0" borderId="26" xfId="0" applyNumberFormat="1" applyFont="1" applyFill="1" applyBorder="1" applyAlignment="1">
      <alignment horizontal="right" vertical="center"/>
    </xf>
    <xf numFmtId="4" fontId="3" fillId="0" borderId="32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center" vertical="center"/>
    </xf>
    <xf numFmtId="4" fontId="8" fillId="0" borderId="0" xfId="1" applyNumberFormat="1" applyFont="1" applyFill="1" applyAlignment="1">
      <alignment horizontal="center" vertical="center"/>
    </xf>
    <xf numFmtId="4" fontId="7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4" fontId="9" fillId="0" borderId="0" xfId="1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1" fillId="0" borderId="0" xfId="1" applyFont="1" applyAlignment="1">
      <alignment vertical="center"/>
    </xf>
    <xf numFmtId="4" fontId="8" fillId="0" borderId="0" xfId="1" applyNumberFormat="1" applyFont="1" applyFill="1" applyAlignment="1">
      <alignment vertical="center"/>
    </xf>
    <xf numFmtId="4" fontId="9" fillId="0" borderId="0" xfId="1" applyNumberFormat="1" applyFont="1" applyFill="1" applyAlignment="1">
      <alignment vertical="center"/>
    </xf>
    <xf numFmtId="4" fontId="3" fillId="0" borderId="16" xfId="0" applyNumberFormat="1" applyFont="1" applyFill="1" applyBorder="1" applyAlignment="1">
      <alignment vertical="center"/>
    </xf>
    <xf numFmtId="4" fontId="12" fillId="0" borderId="16" xfId="0" applyNumberFormat="1" applyFont="1" applyBorder="1" applyAlignment="1"/>
    <xf numFmtId="4" fontId="3" fillId="0" borderId="0" xfId="0" applyNumberFormat="1" applyFont="1" applyAlignment="1"/>
    <xf numFmtId="4" fontId="8" fillId="0" borderId="0" xfId="1" applyNumberFormat="1" applyFont="1" applyAlignment="1"/>
    <xf numFmtId="0" fontId="8" fillId="0" borderId="0" xfId="1" applyFont="1" applyAlignment="1"/>
    <xf numFmtId="0" fontId="3" fillId="2" borderId="0" xfId="0" applyFont="1" applyFill="1"/>
    <xf numFmtId="0" fontId="26" fillId="2" borderId="0" xfId="0" applyFont="1" applyFill="1"/>
    <xf numFmtId="0" fontId="3" fillId="2" borderId="5" xfId="0" applyFont="1" applyFill="1" applyBorder="1"/>
    <xf numFmtId="0" fontId="3" fillId="2" borderId="6" xfId="0" applyFont="1" applyFill="1" applyBorder="1"/>
    <xf numFmtId="0" fontId="26" fillId="2" borderId="6" xfId="0" applyFont="1" applyFill="1" applyBorder="1"/>
    <xf numFmtId="0" fontId="3" fillId="2" borderId="55" xfId="0" applyFont="1" applyFill="1" applyBorder="1"/>
    <xf numFmtId="0" fontId="26" fillId="2" borderId="7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10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26" fillId="2" borderId="9" xfId="0" applyFont="1" applyFill="1" applyBorder="1"/>
    <xf numFmtId="0" fontId="26" fillId="2" borderId="4" xfId="0" applyFont="1" applyFill="1" applyBorder="1"/>
    <xf numFmtId="0" fontId="26" fillId="2" borderId="4" xfId="0" applyFont="1" applyFill="1" applyBorder="1" applyAlignment="1">
      <alignment horizontal="center"/>
    </xf>
    <xf numFmtId="0" fontId="3" fillId="2" borderId="11" xfId="0" applyFont="1" applyFill="1" applyBorder="1"/>
    <xf numFmtId="0" fontId="26" fillId="3" borderId="52" xfId="0" applyFont="1" applyFill="1" applyBorder="1" applyAlignment="1">
      <alignment horizontal="center" vertical="center" wrapText="1"/>
    </xf>
    <xf numFmtId="0" fontId="26" fillId="3" borderId="54" xfId="0" applyFont="1" applyFill="1" applyBorder="1" applyAlignment="1">
      <alignment horizontal="center" vertical="center" wrapText="1"/>
    </xf>
    <xf numFmtId="0" fontId="26" fillId="3" borderId="34" xfId="0" applyFont="1" applyFill="1" applyBorder="1" applyAlignment="1">
      <alignment horizontal="center" vertical="center" wrapText="1"/>
    </xf>
    <xf numFmtId="164" fontId="3" fillId="2" borderId="37" xfId="2" applyNumberFormat="1" applyFont="1" applyFill="1" applyBorder="1" applyAlignment="1">
      <alignment vertical="center"/>
    </xf>
    <xf numFmtId="164" fontId="3" fillId="2" borderId="26" xfId="2" applyNumberFormat="1" applyFont="1" applyFill="1" applyBorder="1" applyAlignment="1">
      <alignment vertical="center"/>
    </xf>
    <xf numFmtId="43" fontId="3" fillId="2" borderId="32" xfId="2" applyFont="1" applyFill="1" applyBorder="1" applyAlignment="1">
      <alignment vertical="center"/>
    </xf>
    <xf numFmtId="164" fontId="3" fillId="2" borderId="3" xfId="2" applyNumberFormat="1" applyFont="1" applyFill="1" applyBorder="1" applyAlignment="1">
      <alignment vertical="center"/>
    </xf>
    <xf numFmtId="43" fontId="3" fillId="2" borderId="38" xfId="2" applyNumberFormat="1" applyFont="1" applyFill="1" applyBorder="1" applyAlignment="1">
      <alignment vertical="center"/>
    </xf>
    <xf numFmtId="0" fontId="1" fillId="0" borderId="0" xfId="1" applyFont="1" applyAlignment="1">
      <alignment horizontal="center" vertical="center"/>
    </xf>
    <xf numFmtId="0" fontId="5" fillId="0" borderId="0" xfId="1" applyAlignment="1">
      <alignment horizontal="center" vertical="center"/>
    </xf>
    <xf numFmtId="0" fontId="2" fillId="0" borderId="0" xfId="1" applyFont="1" applyAlignment="1">
      <alignment vertical="center"/>
    </xf>
    <xf numFmtId="0" fontId="5" fillId="0" borderId="0" xfId="1" applyAlignment="1">
      <alignment vertical="center"/>
    </xf>
    <xf numFmtId="4" fontId="9" fillId="0" borderId="0" xfId="1" applyNumberFormat="1" applyFont="1" applyAlignment="1">
      <alignment horizontal="center" vertical="center"/>
    </xf>
    <xf numFmtId="4" fontId="7" fillId="0" borderId="0" xfId="1" applyNumberFormat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right" vertical="center"/>
    </xf>
    <xf numFmtId="4" fontId="3" fillId="0" borderId="3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3" fillId="0" borderId="17" xfId="0" applyNumberFormat="1" applyFont="1" applyBorder="1" applyAlignment="1"/>
    <xf numFmtId="4" fontId="3" fillId="0" borderId="29" xfId="0" applyNumberFormat="1" applyFont="1" applyBorder="1" applyAlignment="1"/>
    <xf numFmtId="4" fontId="3" fillId="0" borderId="33" xfId="0" applyNumberFormat="1" applyFont="1" applyBorder="1" applyAlignment="1"/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2" xfId="0" applyBorder="1" applyAlignment="1">
      <alignment vertical="center"/>
    </xf>
    <xf numFmtId="4" fontId="3" fillId="0" borderId="27" xfId="0" applyNumberFormat="1" applyFont="1" applyBorder="1" applyAlignment="1"/>
    <xf numFmtId="4" fontId="3" fillId="0" borderId="16" xfId="0" applyNumberFormat="1" applyFont="1" applyBorder="1" applyAlignment="1"/>
    <xf numFmtId="4" fontId="3" fillId="0" borderId="12" xfId="0" applyNumberFormat="1" applyFont="1" applyBorder="1" applyAlignment="1"/>
    <xf numFmtId="2" fontId="3" fillId="0" borderId="1" xfId="0" applyNumberFormat="1" applyFont="1" applyBorder="1" applyAlignment="1"/>
    <xf numFmtId="2" fontId="3" fillId="0" borderId="2" xfId="0" applyNumberFormat="1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0" borderId="4" xfId="0" applyNumberFormat="1" applyFont="1" applyBorder="1" applyAlignment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7" fillId="0" borderId="44" xfId="0" applyFont="1" applyBorder="1" applyAlignment="1">
      <alignment horizontal="left" wrapText="1"/>
    </xf>
    <xf numFmtId="0" fontId="17" fillId="0" borderId="45" xfId="0" applyFont="1" applyBorder="1" applyAlignment="1">
      <alignment horizontal="left" wrapText="1"/>
    </xf>
    <xf numFmtId="0" fontId="17" fillId="0" borderId="46" xfId="0" applyFont="1" applyBorder="1" applyAlignment="1">
      <alignment horizontal="left" wrapText="1"/>
    </xf>
    <xf numFmtId="0" fontId="6" fillId="0" borderId="2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7" fillId="0" borderId="28" xfId="1" applyFont="1" applyBorder="1" applyAlignment="1">
      <alignment horizontal="left" vertical="center" wrapText="1"/>
    </xf>
    <xf numFmtId="0" fontId="17" fillId="0" borderId="0" xfId="1" applyFont="1" applyBorder="1" applyAlignment="1">
      <alignment horizontal="left" vertical="center" wrapText="1"/>
    </xf>
    <xf numFmtId="0" fontId="17" fillId="0" borderId="22" xfId="1" applyFont="1" applyBorder="1" applyAlignment="1">
      <alignment horizontal="left" vertical="center" wrapText="1"/>
    </xf>
    <xf numFmtId="0" fontId="17" fillId="0" borderId="14" xfId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/>
    </xf>
    <xf numFmtId="0" fontId="1" fillId="0" borderId="0" xfId="1" applyFont="1" applyAlignment="1">
      <alignment horizontal="center"/>
    </xf>
    <xf numFmtId="0" fontId="5" fillId="0" borderId="0" xfId="1" applyAlignment="1">
      <alignment horizontal="center"/>
    </xf>
    <xf numFmtId="0" fontId="2" fillId="0" borderId="0" xfId="1" applyFont="1" applyAlignment="1"/>
    <xf numFmtId="0" fontId="5" fillId="0" borderId="0" xfId="1" applyAlignment="1"/>
    <xf numFmtId="4" fontId="3" fillId="0" borderId="40" xfId="0" applyNumberFormat="1" applyFont="1" applyBorder="1" applyAlignment="1">
      <alignment horizontal="center"/>
    </xf>
    <xf numFmtId="4" fontId="3" fillId="0" borderId="25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" fontId="3" fillId="0" borderId="38" xfId="0" applyNumberFormat="1" applyFont="1" applyBorder="1" applyAlignment="1">
      <alignment horizontal="center"/>
    </xf>
    <xf numFmtId="4" fontId="3" fillId="0" borderId="26" xfId="0" applyNumberFormat="1" applyFont="1" applyBorder="1" applyAlignment="1">
      <alignment horizontal="center"/>
    </xf>
    <xf numFmtId="0" fontId="3" fillId="0" borderId="16" xfId="0" applyFont="1" applyBorder="1" applyAlignment="1"/>
    <xf numFmtId="0" fontId="3" fillId="0" borderId="12" xfId="0" applyFont="1" applyBorder="1" applyAlignment="1"/>
    <xf numFmtId="0" fontId="3" fillId="0" borderId="28" xfId="0" applyFont="1" applyBorder="1" applyAlignment="1"/>
    <xf numFmtId="0" fontId="3" fillId="0" borderId="0" xfId="0" applyFont="1" applyBorder="1" applyAlignment="1"/>
    <xf numFmtId="0" fontId="3" fillId="0" borderId="13" xfId="0" applyFont="1" applyBorder="1" applyAlignment="1"/>
    <xf numFmtId="0" fontId="3" fillId="0" borderId="22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28" xfId="0" applyFont="1" applyBorder="1" applyAlignment="1">
      <alignment horizontal="left"/>
    </xf>
    <xf numFmtId="4" fontId="16" fillId="0" borderId="1" xfId="0" applyNumberFormat="1" applyFont="1" applyBorder="1" applyAlignment="1">
      <alignment horizontal="right"/>
    </xf>
    <xf numFmtId="4" fontId="16" fillId="0" borderId="2" xfId="0" applyNumberFormat="1" applyFont="1" applyBorder="1" applyAlignment="1">
      <alignment horizontal="right"/>
    </xf>
    <xf numFmtId="0" fontId="16" fillId="0" borderId="27" xfId="0" applyFont="1" applyBorder="1" applyAlignment="1"/>
    <xf numFmtId="0" fontId="16" fillId="0" borderId="28" xfId="0" applyFont="1" applyBorder="1" applyAlignment="1"/>
    <xf numFmtId="4" fontId="3" fillId="0" borderId="3" xfId="0" applyNumberFormat="1" applyFont="1" applyBorder="1" applyAlignment="1"/>
    <xf numFmtId="0" fontId="3" fillId="2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64" fontId="3" fillId="2" borderId="62" xfId="2" applyNumberFormat="1" applyFont="1" applyFill="1" applyBorder="1" applyAlignment="1">
      <alignment horizontal="center" vertical="center"/>
    </xf>
    <xf numFmtId="164" fontId="3" fillId="2" borderId="45" xfId="2" applyNumberFormat="1" applyFont="1" applyFill="1" applyBorder="1" applyAlignment="1">
      <alignment horizontal="center" vertical="center"/>
    </xf>
    <xf numFmtId="164" fontId="3" fillId="2" borderId="63" xfId="2" applyNumberFormat="1" applyFont="1" applyFill="1" applyBorder="1" applyAlignment="1">
      <alignment horizontal="center" vertical="center"/>
    </xf>
    <xf numFmtId="0" fontId="26" fillId="4" borderId="44" xfId="0" applyFont="1" applyFill="1" applyBorder="1" applyAlignment="1">
      <alignment horizontal="center"/>
    </xf>
    <xf numFmtId="0" fontId="26" fillId="4" borderId="45" xfId="0" applyFont="1" applyFill="1" applyBorder="1" applyAlignment="1">
      <alignment horizontal="center"/>
    </xf>
    <xf numFmtId="0" fontId="26" fillId="4" borderId="46" xfId="0" applyFont="1" applyFill="1" applyBorder="1" applyAlignment="1">
      <alignment horizontal="center"/>
    </xf>
    <xf numFmtId="0" fontId="26" fillId="3" borderId="47" xfId="0" applyFont="1" applyFill="1" applyBorder="1" applyAlignment="1">
      <alignment horizontal="center" vertical="center" wrapText="1"/>
    </xf>
    <xf numFmtId="0" fontId="26" fillId="3" borderId="51" xfId="0" applyFont="1" applyFill="1" applyBorder="1" applyAlignment="1">
      <alignment horizontal="center" vertical="center" wrapText="1"/>
    </xf>
    <xf numFmtId="0" fontId="26" fillId="3" borderId="49" xfId="0" applyFont="1" applyFill="1" applyBorder="1" applyAlignment="1">
      <alignment horizontal="center" vertical="center" wrapText="1"/>
    </xf>
    <xf numFmtId="0" fontId="26" fillId="3" borderId="50" xfId="0" applyFont="1" applyFill="1" applyBorder="1" applyAlignment="1">
      <alignment horizontal="center" vertical="center" wrapText="1"/>
    </xf>
    <xf numFmtId="0" fontId="26" fillId="3" borderId="48" xfId="0" applyFont="1" applyFill="1" applyBorder="1" applyAlignment="1">
      <alignment horizontal="center" vertical="center" wrapText="1"/>
    </xf>
    <xf numFmtId="0" fontId="26" fillId="3" borderId="56" xfId="0" applyFont="1" applyFill="1" applyBorder="1" applyAlignment="1">
      <alignment horizontal="center" vertical="center" wrapText="1"/>
    </xf>
    <xf numFmtId="0" fontId="26" fillId="3" borderId="57" xfId="0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 wrapText="1"/>
    </xf>
    <xf numFmtId="0" fontId="26" fillId="3" borderId="15" xfId="0" applyFont="1" applyFill="1" applyBorder="1" applyAlignment="1">
      <alignment horizontal="center" vertical="center" wrapText="1"/>
    </xf>
    <xf numFmtId="0" fontId="26" fillId="3" borderId="58" xfId="0" applyFont="1" applyFill="1" applyBorder="1" applyAlignment="1">
      <alignment horizontal="center" vertical="center" wrapText="1"/>
    </xf>
    <xf numFmtId="0" fontId="26" fillId="3" borderId="59" xfId="0" applyFont="1" applyFill="1" applyBorder="1" applyAlignment="1">
      <alignment horizontal="center" vertical="center" wrapText="1"/>
    </xf>
    <xf numFmtId="0" fontId="26" fillId="3" borderId="39" xfId="0" applyFont="1" applyFill="1" applyBorder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center" vertical="center" wrapText="1"/>
    </xf>
    <xf numFmtId="0" fontId="26" fillId="3" borderId="23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53" xfId="0" applyFont="1" applyFill="1" applyBorder="1" applyAlignment="1">
      <alignment horizontal="center" vertical="center" wrapText="1"/>
    </xf>
    <xf numFmtId="0" fontId="26" fillId="3" borderId="61" xfId="0" applyFont="1" applyFill="1" applyBorder="1" applyAlignment="1">
      <alignment horizontal="center" vertical="center" wrapText="1"/>
    </xf>
    <xf numFmtId="0" fontId="26" fillId="3" borderId="54" xfId="0" applyFont="1" applyFill="1" applyBorder="1" applyAlignment="1">
      <alignment horizontal="center" vertical="center" wrapText="1"/>
    </xf>
    <xf numFmtId="0" fontId="27" fillId="0" borderId="0" xfId="0" applyFont="1"/>
    <xf numFmtId="0" fontId="0" fillId="0" borderId="4" xfId="0" applyBorder="1"/>
    <xf numFmtId="4" fontId="0" fillId="0" borderId="4" xfId="0" applyNumberFormat="1" applyBorder="1"/>
    <xf numFmtId="0" fontId="0" fillId="0" borderId="3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5" borderId="4" xfId="0" applyFill="1" applyBorder="1"/>
    <xf numFmtId="4" fontId="0" fillId="5" borderId="4" xfId="0" applyNumberFormat="1" applyFill="1" applyBorder="1"/>
    <xf numFmtId="0" fontId="27" fillId="4" borderId="35" xfId="0" applyFont="1" applyFill="1" applyBorder="1" applyAlignment="1">
      <alignment horizontal="center"/>
    </xf>
    <xf numFmtId="0" fontId="27" fillId="4" borderId="39" xfId="0" applyFont="1" applyFill="1" applyBorder="1" applyAlignment="1">
      <alignment horizontal="center"/>
    </xf>
    <xf numFmtId="0" fontId="27" fillId="4" borderId="4" xfId="0" applyFont="1" applyFill="1" applyBorder="1" applyAlignment="1">
      <alignment horizontal="center"/>
    </xf>
    <xf numFmtId="0" fontId="0" fillId="2" borderId="0" xfId="0" applyFill="1"/>
    <xf numFmtId="0" fontId="27" fillId="2" borderId="0" xfId="0" applyFont="1" applyFill="1"/>
    <xf numFmtId="0" fontId="28" fillId="2" borderId="0" xfId="0" applyFont="1" applyFill="1"/>
    <xf numFmtId="0" fontId="29" fillId="2" borderId="0" xfId="0" applyFont="1" applyFill="1"/>
    <xf numFmtId="0" fontId="29" fillId="0" borderId="0" xfId="0" applyFont="1"/>
    <xf numFmtId="0" fontId="28" fillId="5" borderId="35" xfId="0" applyFont="1" applyFill="1" applyBorder="1" applyAlignment="1">
      <alignment horizontal="center"/>
    </xf>
    <xf numFmtId="0" fontId="28" fillId="5" borderId="39" xfId="0" applyFont="1" applyFill="1" applyBorder="1" applyAlignment="1">
      <alignment horizontal="center"/>
    </xf>
    <xf numFmtId="0" fontId="28" fillId="5" borderId="4" xfId="0" applyFont="1" applyFill="1" applyBorder="1"/>
    <xf numFmtId="4" fontId="28" fillId="5" borderId="4" xfId="0" applyNumberFormat="1" applyFont="1" applyFill="1" applyBorder="1"/>
  </cellXfs>
  <cellStyles count="3">
    <cellStyle name="Millares" xfId="2" builtinId="3"/>
    <cellStyle name="Normal" xfId="0" builtinId="0"/>
    <cellStyle name="Normal_4 EjePreCumMeta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opLeftCell="A4" zoomScale="80" zoomScaleNormal="80" workbookViewId="0">
      <selection activeCell="L28" sqref="L28"/>
    </sheetView>
  </sheetViews>
  <sheetFormatPr baseColWidth="10" defaultColWidth="10" defaultRowHeight="15" customHeight="1"/>
  <cols>
    <col min="1" max="1" width="9.25" style="168" customWidth="1"/>
    <col min="2" max="2" width="5.5" style="168" customWidth="1"/>
    <col min="3" max="3" width="26" style="24" customWidth="1"/>
    <col min="4" max="4" width="3.5" style="24" customWidth="1"/>
    <col min="5" max="5" width="2.625" style="24" customWidth="1"/>
    <col min="6" max="6" width="3.125" style="24" customWidth="1"/>
    <col min="7" max="7" width="3.375" style="24" customWidth="1"/>
    <col min="8" max="8" width="13.375" style="207" customWidth="1"/>
    <col min="9" max="11" width="13.75" style="207" customWidth="1"/>
    <col min="12" max="12" width="16" style="207" customWidth="1"/>
    <col min="13" max="16384" width="10" style="24"/>
  </cols>
  <sheetData>
    <row r="1" spans="1:16" ht="15" customHeight="1">
      <c r="A1" s="299" t="s">
        <v>0</v>
      </c>
      <c r="B1" s="299"/>
      <c r="C1" s="300"/>
      <c r="D1" s="300"/>
      <c r="E1" s="300"/>
      <c r="F1" s="300"/>
      <c r="G1" s="300"/>
      <c r="H1" s="300"/>
      <c r="I1" s="300"/>
      <c r="J1" s="300"/>
      <c r="K1" s="300"/>
      <c r="L1" s="206"/>
      <c r="M1" s="168"/>
      <c r="N1" s="168"/>
      <c r="O1" s="168"/>
      <c r="P1" s="168"/>
    </row>
    <row r="2" spans="1:16" s="169" customFormat="1" ht="15" customHeight="1">
      <c r="A2" s="24"/>
      <c r="B2" s="24"/>
      <c r="C2" s="24"/>
      <c r="D2" s="24"/>
      <c r="E2" s="24"/>
      <c r="F2" s="24"/>
      <c r="G2" s="24"/>
      <c r="H2" s="207"/>
      <c r="I2" s="207"/>
      <c r="J2" s="207"/>
      <c r="K2" s="207"/>
      <c r="L2" s="207"/>
      <c r="M2" s="24"/>
      <c r="N2" s="24"/>
      <c r="O2" s="24"/>
      <c r="P2" s="24"/>
    </row>
    <row r="3" spans="1:16" s="169" customFormat="1" ht="15" customHeight="1">
      <c r="A3" s="301" t="s">
        <v>94</v>
      </c>
      <c r="B3" s="301"/>
      <c r="C3" s="302"/>
      <c r="D3" s="302"/>
      <c r="E3" s="302"/>
      <c r="F3" s="302"/>
      <c r="G3" s="302"/>
      <c r="H3" s="302"/>
      <c r="I3" s="302"/>
      <c r="J3" s="302"/>
      <c r="K3" s="302"/>
      <c r="L3" s="207"/>
      <c r="M3" s="24"/>
      <c r="N3" s="24"/>
      <c r="O3" s="24"/>
      <c r="P3" s="24"/>
    </row>
    <row r="4" spans="1:16" ht="15" customHeight="1">
      <c r="A4" s="24"/>
      <c r="B4" s="24"/>
      <c r="C4" s="170"/>
    </row>
    <row r="5" spans="1:16" ht="15" customHeight="1">
      <c r="A5" s="171" t="s">
        <v>133</v>
      </c>
      <c r="B5" s="172"/>
      <c r="C5" s="173"/>
      <c r="D5" s="173"/>
      <c r="E5" s="173"/>
      <c r="F5" s="173"/>
      <c r="G5" s="173"/>
      <c r="H5" s="208"/>
      <c r="I5" s="209"/>
      <c r="J5" s="209" t="s">
        <v>29</v>
      </c>
      <c r="K5" s="208" t="s">
        <v>134</v>
      </c>
    </row>
    <row r="6" spans="1:16" ht="15" customHeight="1">
      <c r="A6" s="171" t="s">
        <v>146</v>
      </c>
      <c r="B6" s="176">
        <v>2018</v>
      </c>
      <c r="C6" s="177"/>
      <c r="D6" s="174"/>
      <c r="E6" s="174"/>
      <c r="F6" s="173"/>
      <c r="G6" s="174"/>
      <c r="H6" s="209"/>
      <c r="I6" s="209"/>
      <c r="J6" s="209"/>
      <c r="K6" s="209"/>
    </row>
    <row r="7" spans="1:16" ht="15" customHeight="1">
      <c r="A7" s="172"/>
      <c r="B7" s="172"/>
      <c r="C7" s="177"/>
      <c r="D7" s="174"/>
      <c r="E7" s="174"/>
      <c r="F7" s="174"/>
      <c r="G7" s="174"/>
      <c r="H7" s="209"/>
      <c r="I7" s="209"/>
      <c r="J7" s="209"/>
      <c r="K7" s="209"/>
    </row>
    <row r="8" spans="1:16" ht="15" customHeight="1">
      <c r="A8" s="18"/>
      <c r="B8" s="18"/>
    </row>
    <row r="9" spans="1:16" ht="15" customHeight="1">
      <c r="A9" s="210"/>
      <c r="B9" s="17"/>
      <c r="C9" s="17"/>
      <c r="D9" s="17"/>
      <c r="E9" s="17"/>
      <c r="F9" s="17"/>
      <c r="G9" s="17"/>
      <c r="H9" s="91"/>
      <c r="I9" s="211"/>
      <c r="J9" s="91"/>
      <c r="K9" s="91"/>
      <c r="L9" s="212" t="s">
        <v>99</v>
      </c>
    </row>
    <row r="10" spans="1:16" ht="15" customHeight="1">
      <c r="A10" s="213"/>
      <c r="B10" s="18"/>
      <c r="C10" s="18" t="s">
        <v>35</v>
      </c>
      <c r="D10" s="18"/>
      <c r="E10" s="18"/>
      <c r="F10" s="18"/>
      <c r="G10" s="18"/>
      <c r="H10" s="92" t="s">
        <v>95</v>
      </c>
      <c r="I10" s="92" t="s">
        <v>96</v>
      </c>
      <c r="J10" s="92" t="s">
        <v>97</v>
      </c>
      <c r="K10" s="92" t="s">
        <v>98</v>
      </c>
      <c r="L10" s="92" t="s">
        <v>100</v>
      </c>
    </row>
    <row r="11" spans="1:16" ht="15" customHeight="1">
      <c r="A11" s="21"/>
      <c r="B11" s="19"/>
      <c r="C11" s="19"/>
      <c r="D11" s="19"/>
      <c r="E11" s="19"/>
      <c r="F11" s="19"/>
      <c r="G11" s="19"/>
      <c r="H11" s="93"/>
      <c r="I11" s="214"/>
      <c r="J11" s="94"/>
      <c r="K11" s="94"/>
      <c r="L11" s="215" t="s">
        <v>27</v>
      </c>
    </row>
    <row r="12" spans="1:16" ht="15" customHeight="1">
      <c r="A12" s="213"/>
      <c r="B12" s="18"/>
      <c r="C12" s="174"/>
      <c r="D12" s="174"/>
      <c r="E12" s="174"/>
      <c r="F12" s="174"/>
      <c r="G12" s="174"/>
      <c r="H12" s="216"/>
      <c r="I12" s="216"/>
      <c r="J12" s="216"/>
      <c r="K12" s="217"/>
      <c r="L12" s="216"/>
    </row>
    <row r="13" spans="1:16" ht="15" customHeight="1">
      <c r="A13" s="213" t="s">
        <v>42</v>
      </c>
      <c r="B13" s="218">
        <v>1</v>
      </c>
      <c r="C13" s="174" t="s">
        <v>43</v>
      </c>
      <c r="D13" s="209"/>
      <c r="E13" s="209"/>
      <c r="F13" s="209"/>
      <c r="G13" s="219"/>
      <c r="H13" s="216">
        <v>0</v>
      </c>
      <c r="I13" s="216">
        <v>0</v>
      </c>
      <c r="J13" s="216">
        <v>0</v>
      </c>
      <c r="K13" s="217">
        <v>0</v>
      </c>
      <c r="L13" s="216">
        <f>SUM(H13:K13)</f>
        <v>0</v>
      </c>
    </row>
    <row r="14" spans="1:16" ht="15" customHeight="1">
      <c r="A14" s="213" t="s">
        <v>45</v>
      </c>
      <c r="B14" s="218">
        <v>2</v>
      </c>
      <c r="C14" s="172" t="s">
        <v>46</v>
      </c>
      <c r="D14" s="209"/>
      <c r="E14" s="209"/>
      <c r="F14" s="209"/>
      <c r="G14" s="219"/>
      <c r="H14" s="94">
        <v>118625799.77</v>
      </c>
      <c r="I14" s="94">
        <v>141953485.72999999</v>
      </c>
      <c r="J14" s="94">
        <v>123939441.77</v>
      </c>
      <c r="K14" s="94">
        <v>141953487.72999999</v>
      </c>
      <c r="L14" s="216">
        <f>SUM(H14:K14)</f>
        <v>526472215</v>
      </c>
      <c r="M14" s="220">
        <f>2482218-411100</f>
        <v>2071118</v>
      </c>
    </row>
    <row r="15" spans="1:16" ht="15" customHeight="1">
      <c r="A15" s="213" t="s">
        <v>48</v>
      </c>
      <c r="B15" s="218">
        <v>3</v>
      </c>
      <c r="C15" s="172" t="s">
        <v>49</v>
      </c>
      <c r="D15" s="209"/>
      <c r="E15" s="209"/>
      <c r="F15" s="209"/>
      <c r="G15" s="219"/>
      <c r="H15" s="216">
        <f>+H13-H14</f>
        <v>-118625799.77</v>
      </c>
      <c r="I15" s="216">
        <f>+I13-I14</f>
        <v>-141953485.72999999</v>
      </c>
      <c r="J15" s="216">
        <f>+J13-J14</f>
        <v>-123939441.77</v>
      </c>
      <c r="K15" s="217">
        <f>+K13-K14</f>
        <v>-141953487.72999999</v>
      </c>
      <c r="L15" s="221">
        <f t="shared" ref="L15:L26" si="0">SUM(H15:K15)</f>
        <v>-526472215</v>
      </c>
      <c r="M15" s="220"/>
    </row>
    <row r="16" spans="1:16" ht="15" customHeight="1">
      <c r="A16" s="213" t="s">
        <v>50</v>
      </c>
      <c r="B16" s="218">
        <v>4</v>
      </c>
      <c r="C16" s="172" t="s">
        <v>51</v>
      </c>
      <c r="D16" s="222"/>
      <c r="E16" s="222"/>
      <c r="F16" s="222"/>
      <c r="G16" s="223"/>
      <c r="H16" s="217">
        <v>0</v>
      </c>
      <c r="I16" s="216">
        <v>0</v>
      </c>
      <c r="J16" s="216">
        <v>0</v>
      </c>
      <c r="K16" s="217">
        <v>0</v>
      </c>
      <c r="L16" s="216">
        <f t="shared" si="0"/>
        <v>0</v>
      </c>
      <c r="M16" s="220"/>
    </row>
    <row r="17" spans="1:13" ht="15" customHeight="1">
      <c r="A17" s="213" t="s">
        <v>52</v>
      </c>
      <c r="B17" s="218">
        <v>5</v>
      </c>
      <c r="C17" s="172" t="s">
        <v>53</v>
      </c>
      <c r="D17" s="209"/>
      <c r="E17" s="209"/>
      <c r="F17" s="209"/>
      <c r="G17" s="219"/>
      <c r="H17" s="94">
        <v>453915</v>
      </c>
      <c r="I17" s="94">
        <v>680873</v>
      </c>
      <c r="J17" s="94">
        <v>680873</v>
      </c>
      <c r="K17" s="94">
        <v>680874</v>
      </c>
      <c r="L17" s="94">
        <f t="shared" si="0"/>
        <v>2496535</v>
      </c>
      <c r="M17" s="220">
        <f>181100+230000</f>
        <v>411100</v>
      </c>
    </row>
    <row r="18" spans="1:13" ht="15" customHeight="1">
      <c r="A18" s="213" t="s">
        <v>54</v>
      </c>
      <c r="B18" s="218">
        <v>6</v>
      </c>
      <c r="C18" s="172" t="s">
        <v>55</v>
      </c>
      <c r="D18" s="209"/>
      <c r="E18" s="209"/>
      <c r="F18" s="209"/>
      <c r="G18" s="219"/>
      <c r="H18" s="216">
        <f>+H15+H16-H17</f>
        <v>-119079714.77</v>
      </c>
      <c r="I18" s="216">
        <f>+I15+I16-I17</f>
        <v>-142634358.72999999</v>
      </c>
      <c r="J18" s="216">
        <f>+J15+J16-J17</f>
        <v>-124620314.77</v>
      </c>
      <c r="K18" s="217">
        <f>+K15+K16-K17</f>
        <v>-142634361.72999999</v>
      </c>
      <c r="L18" s="216">
        <f t="shared" si="0"/>
        <v>-528968750</v>
      </c>
      <c r="M18" s="220"/>
    </row>
    <row r="19" spans="1:13" ht="15" customHeight="1">
      <c r="A19" s="213"/>
      <c r="B19" s="218">
        <v>7</v>
      </c>
      <c r="C19" s="171" t="s">
        <v>101</v>
      </c>
      <c r="D19" s="209"/>
      <c r="E19" s="209"/>
      <c r="F19" s="209"/>
      <c r="G19" s="219"/>
      <c r="H19" s="216">
        <f t="shared" ref="H19:K20" si="1">+H13+H16</f>
        <v>0</v>
      </c>
      <c r="I19" s="216">
        <f t="shared" si="1"/>
        <v>0</v>
      </c>
      <c r="J19" s="216">
        <f t="shared" si="1"/>
        <v>0</v>
      </c>
      <c r="K19" s="217">
        <f t="shared" si="1"/>
        <v>0</v>
      </c>
      <c r="L19" s="216">
        <f t="shared" si="0"/>
        <v>0</v>
      </c>
    </row>
    <row r="20" spans="1:13" ht="15" customHeight="1">
      <c r="A20" s="213"/>
      <c r="B20" s="218">
        <v>8</v>
      </c>
      <c r="C20" s="171" t="s">
        <v>102</v>
      </c>
      <c r="D20" s="209"/>
      <c r="E20" s="209"/>
      <c r="F20" s="209"/>
      <c r="G20" s="219"/>
      <c r="H20" s="94">
        <f t="shared" si="1"/>
        <v>119079714.77</v>
      </c>
      <c r="I20" s="94">
        <f t="shared" si="1"/>
        <v>142634358.72999999</v>
      </c>
      <c r="J20" s="94">
        <f t="shared" si="1"/>
        <v>124620314.77</v>
      </c>
      <c r="K20" s="224">
        <f t="shared" si="1"/>
        <v>142634361.72999999</v>
      </c>
      <c r="L20" s="216">
        <f t="shared" si="0"/>
        <v>528968750</v>
      </c>
    </row>
    <row r="21" spans="1:13" ht="15" customHeight="1">
      <c r="A21" s="213" t="s">
        <v>56</v>
      </c>
      <c r="B21" s="218">
        <v>9</v>
      </c>
      <c r="C21" s="172" t="s">
        <v>57</v>
      </c>
      <c r="D21" s="209"/>
      <c r="E21" s="209"/>
      <c r="F21" s="209"/>
      <c r="G21" s="219"/>
      <c r="H21" s="216">
        <v>0</v>
      </c>
      <c r="I21" s="216">
        <v>0</v>
      </c>
      <c r="J21" s="216">
        <v>0</v>
      </c>
      <c r="K21" s="217">
        <v>0</v>
      </c>
      <c r="L21" s="221">
        <f t="shared" si="0"/>
        <v>0</v>
      </c>
    </row>
    <row r="22" spans="1:13" ht="15" customHeight="1">
      <c r="A22" s="213" t="s">
        <v>58</v>
      </c>
      <c r="B22" s="218">
        <v>10</v>
      </c>
      <c r="C22" s="172" t="s">
        <v>59</v>
      </c>
      <c r="D22" s="209"/>
      <c r="E22" s="209"/>
      <c r="F22" s="209"/>
      <c r="G22" s="219"/>
      <c r="H22" s="216">
        <v>0</v>
      </c>
      <c r="I22" s="216">
        <v>0</v>
      </c>
      <c r="J22" s="216">
        <v>0</v>
      </c>
      <c r="K22" s="217">
        <v>0</v>
      </c>
      <c r="L22" s="216">
        <f t="shared" si="0"/>
        <v>0</v>
      </c>
    </row>
    <row r="23" spans="1:13" ht="15" customHeight="1">
      <c r="A23" s="213" t="s">
        <v>60</v>
      </c>
      <c r="B23" s="218">
        <v>11</v>
      </c>
      <c r="C23" s="172" t="s">
        <v>61</v>
      </c>
      <c r="D23" s="209"/>
      <c r="E23" s="209"/>
      <c r="F23" s="209"/>
      <c r="G23" s="219"/>
      <c r="H23" s="94">
        <f>+H18+H21-H22</f>
        <v>-119079714.77</v>
      </c>
      <c r="I23" s="94">
        <f>+I18+I21-I22</f>
        <v>-142634358.72999999</v>
      </c>
      <c r="J23" s="94">
        <f>+J18+J21-J22</f>
        <v>-124620314.77</v>
      </c>
      <c r="K23" s="94">
        <f>+K18+K21-K22</f>
        <v>-142634361.72999999</v>
      </c>
      <c r="L23" s="94">
        <f t="shared" si="0"/>
        <v>-528968750</v>
      </c>
    </row>
    <row r="24" spans="1:13" ht="15" customHeight="1">
      <c r="A24" s="213" t="s">
        <v>62</v>
      </c>
      <c r="B24" s="218">
        <v>12</v>
      </c>
      <c r="C24" s="172" t="s">
        <v>63</v>
      </c>
      <c r="D24" s="209"/>
      <c r="E24" s="209"/>
      <c r="F24" s="209"/>
      <c r="G24" s="219"/>
      <c r="H24" s="216"/>
      <c r="I24" s="216"/>
      <c r="J24" s="216"/>
      <c r="K24" s="217"/>
      <c r="L24" s="216">
        <f t="shared" si="0"/>
        <v>0</v>
      </c>
    </row>
    <row r="25" spans="1:13" ht="15" customHeight="1">
      <c r="A25" s="213" t="s">
        <v>64</v>
      </c>
      <c r="B25" s="218">
        <v>13</v>
      </c>
      <c r="C25" s="172" t="s">
        <v>65</v>
      </c>
      <c r="D25" s="209"/>
      <c r="E25" s="209"/>
      <c r="F25" s="209"/>
      <c r="G25" s="219"/>
      <c r="H25" s="216">
        <v>0</v>
      </c>
      <c r="I25" s="216">
        <v>0</v>
      </c>
      <c r="J25" s="216">
        <v>0</v>
      </c>
      <c r="K25" s="217">
        <v>0</v>
      </c>
      <c r="L25" s="216">
        <f t="shared" si="0"/>
        <v>0</v>
      </c>
    </row>
    <row r="26" spans="1:13" ht="15" customHeight="1">
      <c r="A26" s="213" t="s">
        <v>67</v>
      </c>
      <c r="B26" s="218">
        <v>14</v>
      </c>
      <c r="C26" s="172" t="s">
        <v>68</v>
      </c>
      <c r="D26" s="209"/>
      <c r="E26" s="209"/>
      <c r="F26" s="209"/>
      <c r="G26" s="219"/>
      <c r="H26" s="216">
        <f>+H24-H25</f>
        <v>0</v>
      </c>
      <c r="I26" s="216">
        <f>+I24-I25</f>
        <v>0</v>
      </c>
      <c r="J26" s="216">
        <f>+J24-J25</f>
        <v>0</v>
      </c>
      <c r="K26" s="217">
        <f>+K24-K25</f>
        <v>0</v>
      </c>
      <c r="L26" s="216">
        <f t="shared" si="0"/>
        <v>0</v>
      </c>
    </row>
    <row r="27" spans="1:13" ht="15" customHeight="1">
      <c r="A27" s="21" t="s">
        <v>69</v>
      </c>
      <c r="B27" s="36">
        <v>15</v>
      </c>
      <c r="C27" s="37" t="s">
        <v>70</v>
      </c>
      <c r="D27" s="22"/>
      <c r="E27" s="22"/>
      <c r="F27" s="22"/>
      <c r="G27" s="23"/>
      <c r="H27" s="94">
        <f>+H23+H26</f>
        <v>-119079714.77</v>
      </c>
      <c r="I27" s="94">
        <f>+I23+I26</f>
        <v>-142634358.72999999</v>
      </c>
      <c r="J27" s="94">
        <f>+J23+J26</f>
        <v>-124620314.77</v>
      </c>
      <c r="K27" s="94">
        <f>+K23+K26</f>
        <v>-142634361.72999999</v>
      </c>
      <c r="L27" s="94">
        <f>+L23+L26</f>
        <v>-528968750</v>
      </c>
    </row>
    <row r="28" spans="1:13" ht="15" customHeight="1">
      <c r="H28" s="225">
        <f>507300.35+110716.88</f>
        <v>618017.23</v>
      </c>
      <c r="I28" s="225">
        <f>1051409.42+238840.92-618017.23</f>
        <v>672233.10999999987</v>
      </c>
      <c r="J28" s="225">
        <f>1511041.82+417731.58-I28-H28</f>
        <v>638523.06000000029</v>
      </c>
    </row>
    <row r="29" spans="1:13" ht="15" customHeight="1">
      <c r="A29" s="226"/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</row>
    <row r="30" spans="1:13" s="195" customFormat="1" ht="15" customHeight="1">
      <c r="A30" s="226"/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</row>
    <row r="31" spans="1:13" s="195" customFormat="1" ht="15" customHeight="1">
      <c r="A31" s="193"/>
      <c r="B31" s="193"/>
      <c r="C31" s="196"/>
      <c r="D31" s="227"/>
      <c r="E31" s="227"/>
      <c r="F31" s="227"/>
      <c r="G31" s="227"/>
      <c r="J31" s="228"/>
      <c r="K31" s="229"/>
      <c r="L31" s="229"/>
    </row>
    <row r="32" spans="1:13" s="195" customFormat="1" ht="15" customHeight="1">
      <c r="A32" s="193"/>
      <c r="B32" s="193"/>
      <c r="C32" s="196"/>
      <c r="D32" s="305"/>
      <c r="E32" s="305"/>
      <c r="F32" s="305"/>
      <c r="G32" s="305"/>
      <c r="H32" s="306"/>
      <c r="I32" s="306"/>
      <c r="J32" s="303"/>
      <c r="K32" s="304"/>
      <c r="L32" s="229"/>
    </row>
  </sheetData>
  <mergeCells count="4">
    <mergeCell ref="A1:K1"/>
    <mergeCell ref="A3:K3"/>
    <mergeCell ref="J32:K32"/>
    <mergeCell ref="D32:I32"/>
  </mergeCells>
  <phoneticPr fontId="5" type="noConversion"/>
  <printOptions horizontalCentered="1"/>
  <pageMargins left="0.98425196850393704" right="0.39370078740157483" top="1.7716535433070868" bottom="1" header="0" footer="0"/>
  <pageSetup paperSize="9" scale="87" orientation="landscape" horizontalDpi="4294967294" verticalDpi="300" r:id="rId1"/>
  <headerFooter alignWithMargins="0"/>
  <legacyDrawing r:id="rId2"/>
  <oleObjects>
    <oleObject progId="PBrush" shapeId="3073" r:id="rId3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E16" sqref="E16"/>
    </sheetView>
  </sheetViews>
  <sheetFormatPr baseColWidth="10" defaultRowHeight="12.75"/>
  <cols>
    <col min="7" max="7" width="21.375" customWidth="1"/>
  </cols>
  <sheetData>
    <row r="1" spans="1:7" ht="18.75">
      <c r="A1" s="421"/>
      <c r="B1" s="422"/>
      <c r="C1" s="423" t="s">
        <v>178</v>
      </c>
      <c r="D1" s="424"/>
      <c r="E1" s="424"/>
      <c r="F1" s="425"/>
      <c r="G1" s="421"/>
    </row>
    <row r="2" spans="1:7" ht="18.75">
      <c r="A2" s="421"/>
      <c r="B2" s="422"/>
      <c r="C2" s="424"/>
      <c r="D2" s="423" t="s">
        <v>179</v>
      </c>
      <c r="E2" s="424"/>
      <c r="F2" s="425"/>
      <c r="G2" s="421"/>
    </row>
    <row r="3" spans="1:7" ht="18.75">
      <c r="A3" s="421"/>
      <c r="B3" s="422"/>
      <c r="C3" s="424"/>
      <c r="D3" s="423" t="s">
        <v>180</v>
      </c>
      <c r="E3" s="424"/>
      <c r="F3" s="425"/>
      <c r="G3" s="421"/>
    </row>
    <row r="4" spans="1:7" ht="15">
      <c r="B4" s="411"/>
      <c r="E4" s="411"/>
    </row>
    <row r="5" spans="1:7" ht="15">
      <c r="B5" s="411"/>
      <c r="E5" s="411"/>
    </row>
    <row r="7" spans="1:7" s="411" customFormat="1" ht="15">
      <c r="A7" s="418" t="s">
        <v>172</v>
      </c>
      <c r="B7" s="419"/>
      <c r="C7" s="420" t="s">
        <v>173</v>
      </c>
      <c r="D7" s="420" t="s">
        <v>163</v>
      </c>
      <c r="E7" s="420" t="s">
        <v>164</v>
      </c>
      <c r="F7" s="420" t="s">
        <v>174</v>
      </c>
      <c r="G7" s="420" t="s">
        <v>175</v>
      </c>
    </row>
    <row r="8" spans="1:7" ht="12.75" customHeight="1">
      <c r="A8" s="414"/>
      <c r="B8" s="415"/>
      <c r="C8" s="412"/>
      <c r="D8" s="412"/>
      <c r="E8" s="412"/>
      <c r="F8" s="412"/>
      <c r="G8" s="412"/>
    </row>
    <row r="9" spans="1:7" ht="12.75" customHeight="1">
      <c r="A9" s="416" t="s">
        <v>176</v>
      </c>
      <c r="B9" s="416"/>
      <c r="C9" s="416">
        <v>170</v>
      </c>
      <c r="D9" s="416">
        <v>44</v>
      </c>
      <c r="E9" s="416">
        <v>15</v>
      </c>
      <c r="F9" s="416">
        <v>199</v>
      </c>
      <c r="G9" s="417">
        <v>9851776</v>
      </c>
    </row>
    <row r="10" spans="1:7" ht="12.75" customHeight="1">
      <c r="A10" s="414"/>
      <c r="B10" s="415"/>
      <c r="C10" s="412"/>
      <c r="D10" s="412"/>
      <c r="E10" s="412"/>
      <c r="F10" s="412"/>
      <c r="G10" s="413"/>
    </row>
    <row r="11" spans="1:7" s="411" customFormat="1" ht="18.75">
      <c r="A11" s="426" t="s">
        <v>177</v>
      </c>
      <c r="B11" s="427"/>
      <c r="C11" s="428">
        <f>SUM(C9:C10)</f>
        <v>170</v>
      </c>
      <c r="D11" s="428">
        <f t="shared" ref="D11:G11" si="0">SUM(D9:D10)</f>
        <v>44</v>
      </c>
      <c r="E11" s="428">
        <f t="shared" si="0"/>
        <v>15</v>
      </c>
      <c r="F11" s="428">
        <f t="shared" si="0"/>
        <v>199</v>
      </c>
      <c r="G11" s="429">
        <f t="shared" si="0"/>
        <v>9851776</v>
      </c>
    </row>
  </sheetData>
  <mergeCells count="4">
    <mergeCell ref="A7:B7"/>
    <mergeCell ref="A8:B8"/>
    <mergeCell ref="A10:B10"/>
    <mergeCell ref="A11:B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11"/>
  <sheetViews>
    <sheetView zoomScale="80" zoomScaleNormal="80" workbookViewId="0">
      <selection activeCell="J23" sqref="J23"/>
    </sheetView>
  </sheetViews>
  <sheetFormatPr baseColWidth="10" defaultRowHeight="15" customHeight="1"/>
  <cols>
    <col min="1" max="1" width="18.875" style="230" customWidth="1"/>
    <col min="2" max="2" width="11" style="231" customWidth="1"/>
    <col min="3" max="4" width="11.125" style="231" customWidth="1"/>
    <col min="5" max="8" width="2.75" style="231" customWidth="1"/>
    <col min="9" max="15" width="11.125" style="231" customWidth="1"/>
    <col min="16" max="16" width="12" style="230" bestFit="1" customWidth="1"/>
    <col min="17" max="16384" width="11" style="230"/>
  </cols>
  <sheetData>
    <row r="1" spans="1:15" ht="15" customHeight="1">
      <c r="A1" s="307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</row>
    <row r="3" spans="1:15" ht="15" customHeight="1">
      <c r="A3" s="232" t="s">
        <v>1</v>
      </c>
    </row>
    <row r="5" spans="1:15" ht="15" customHeight="1">
      <c r="A5" s="230" t="s">
        <v>136</v>
      </c>
      <c r="L5" s="233" t="s">
        <v>2</v>
      </c>
      <c r="M5" s="234" t="s">
        <v>134</v>
      </c>
    </row>
    <row r="7" spans="1:15" ht="15" customHeight="1">
      <c r="A7" s="230" t="s">
        <v>3</v>
      </c>
      <c r="B7" s="235">
        <v>2018</v>
      </c>
      <c r="D7" s="231" t="s">
        <v>4</v>
      </c>
      <c r="E7" s="236"/>
      <c r="F7" s="236"/>
      <c r="G7" s="236"/>
      <c r="H7" s="236" t="s">
        <v>62</v>
      </c>
    </row>
    <row r="8" spans="1:15" ht="15" customHeight="1" thickBot="1"/>
    <row r="9" spans="1:15" s="238" customFormat="1" ht="15" customHeight="1">
      <c r="A9" s="309" t="s">
        <v>5</v>
      </c>
      <c r="B9" s="312" t="s">
        <v>6</v>
      </c>
      <c r="C9" s="312" t="s">
        <v>7</v>
      </c>
      <c r="D9" s="312"/>
      <c r="E9" s="312" t="s">
        <v>8</v>
      </c>
      <c r="F9" s="312"/>
      <c r="G9" s="312"/>
      <c r="H9" s="312"/>
      <c r="I9" s="162" t="s">
        <v>9</v>
      </c>
      <c r="J9" s="312" t="s">
        <v>10</v>
      </c>
      <c r="K9" s="162" t="s">
        <v>11</v>
      </c>
      <c r="L9" s="312" t="s">
        <v>12</v>
      </c>
      <c r="M9" s="162" t="s">
        <v>13</v>
      </c>
      <c r="N9" s="162" t="s">
        <v>14</v>
      </c>
      <c r="O9" s="237" t="s">
        <v>15</v>
      </c>
    </row>
    <row r="10" spans="1:15" s="238" customFormat="1" ht="15" customHeight="1">
      <c r="A10" s="310"/>
      <c r="B10" s="313"/>
      <c r="C10" s="313" t="s">
        <v>16</v>
      </c>
      <c r="D10" s="313"/>
      <c r="E10" s="313" t="s">
        <v>17</v>
      </c>
      <c r="F10" s="313"/>
      <c r="G10" s="313"/>
      <c r="H10" s="313"/>
      <c r="I10" s="163" t="s">
        <v>18</v>
      </c>
      <c r="J10" s="313"/>
      <c r="K10" s="163" t="s">
        <v>19</v>
      </c>
      <c r="L10" s="313"/>
      <c r="M10" s="163" t="s">
        <v>20</v>
      </c>
      <c r="N10" s="163" t="s">
        <v>21</v>
      </c>
      <c r="O10" s="239" t="s">
        <v>22</v>
      </c>
    </row>
    <row r="11" spans="1:15" s="238" customFormat="1" ht="15" customHeight="1" thickBot="1">
      <c r="A11" s="311"/>
      <c r="B11" s="314"/>
      <c r="C11" s="240" t="s">
        <v>23</v>
      </c>
      <c r="D11" s="240" t="s">
        <v>24</v>
      </c>
      <c r="E11" s="314" t="s">
        <v>25</v>
      </c>
      <c r="F11" s="314"/>
      <c r="G11" s="314"/>
      <c r="H11" s="314"/>
      <c r="I11" s="164"/>
      <c r="J11" s="314"/>
      <c r="K11" s="164"/>
      <c r="L11" s="314"/>
      <c r="M11" s="164"/>
      <c r="N11" s="164"/>
      <c r="O11" s="241"/>
    </row>
    <row r="12" spans="1:15" s="238" customFormat="1" ht="15" customHeight="1">
      <c r="A12" s="242" t="s">
        <v>104</v>
      </c>
      <c r="B12" s="243">
        <v>467984893</v>
      </c>
      <c r="C12" s="243">
        <v>175775.15</v>
      </c>
      <c r="D12" s="244">
        <v>0</v>
      </c>
      <c r="E12" s="316">
        <f>+B12+C12-D12</f>
        <v>468160668.14999998</v>
      </c>
      <c r="F12" s="316"/>
      <c r="G12" s="316"/>
      <c r="H12" s="316"/>
      <c r="I12" s="245">
        <v>407619694.43000001</v>
      </c>
      <c r="J12" s="245">
        <f>+I12</f>
        <v>407619694.43000001</v>
      </c>
      <c r="K12" s="245">
        <f>+J12</f>
        <v>407619694.43000001</v>
      </c>
      <c r="L12" s="243">
        <v>407619694.43000001</v>
      </c>
      <c r="M12" s="243">
        <f t="shared" ref="M12:M18" si="0">+J12-K12</f>
        <v>0</v>
      </c>
      <c r="N12" s="243">
        <f t="shared" ref="N12:N18" si="1">+E12-I12</f>
        <v>60540973.719999969</v>
      </c>
      <c r="O12" s="246">
        <f>+J12-L12</f>
        <v>0</v>
      </c>
    </row>
    <row r="13" spans="1:15" s="238" customFormat="1" ht="15" customHeight="1">
      <c r="A13" s="242" t="s">
        <v>103</v>
      </c>
      <c r="B13" s="243">
        <v>4734768</v>
      </c>
      <c r="C13" s="243">
        <v>2250000</v>
      </c>
      <c r="D13" s="244">
        <v>0</v>
      </c>
      <c r="E13" s="316">
        <f t="shared" ref="E13:E19" si="2">+B13+C13-D13</f>
        <v>6984768</v>
      </c>
      <c r="F13" s="316"/>
      <c r="G13" s="316"/>
      <c r="H13" s="316"/>
      <c r="I13" s="245">
        <v>6878757.7199999997</v>
      </c>
      <c r="J13" s="245">
        <f>+I13</f>
        <v>6878757.7199999997</v>
      </c>
      <c r="K13" s="245">
        <f t="shared" ref="K13:K18" si="3">+J13</f>
        <v>6878757.7199999997</v>
      </c>
      <c r="L13" s="243">
        <v>6878757.7199999997</v>
      </c>
      <c r="M13" s="243">
        <f t="shared" si="0"/>
        <v>0</v>
      </c>
      <c r="N13" s="243">
        <f t="shared" si="1"/>
        <v>106010.28000000026</v>
      </c>
      <c r="O13" s="246">
        <f t="shared" ref="O13:O19" si="4">+J13-L13</f>
        <v>0</v>
      </c>
    </row>
    <row r="14" spans="1:15" s="238" customFormat="1" ht="15" customHeight="1">
      <c r="A14" s="242" t="s">
        <v>105</v>
      </c>
      <c r="B14" s="243">
        <v>53723304</v>
      </c>
      <c r="C14" s="243">
        <v>50000</v>
      </c>
      <c r="D14" s="244">
        <v>4550000</v>
      </c>
      <c r="E14" s="316">
        <f t="shared" si="2"/>
        <v>49223304</v>
      </c>
      <c r="F14" s="316"/>
      <c r="G14" s="316"/>
      <c r="H14" s="316"/>
      <c r="I14" s="245">
        <v>38352988.850000001</v>
      </c>
      <c r="J14" s="245">
        <v>38352988.850000001</v>
      </c>
      <c r="K14" s="245">
        <f t="shared" si="3"/>
        <v>38352988.850000001</v>
      </c>
      <c r="L14" s="243">
        <v>38352988.850000001</v>
      </c>
      <c r="M14" s="243">
        <f t="shared" si="0"/>
        <v>0</v>
      </c>
      <c r="N14" s="243">
        <f t="shared" si="1"/>
        <v>10870315.149999999</v>
      </c>
      <c r="O14" s="246">
        <f t="shared" si="4"/>
        <v>0</v>
      </c>
    </row>
    <row r="15" spans="1:15" s="238" customFormat="1" ht="15" customHeight="1">
      <c r="A15" s="242" t="s">
        <v>106</v>
      </c>
      <c r="B15" s="243">
        <v>2496535</v>
      </c>
      <c r="C15" s="243">
        <v>2250000</v>
      </c>
      <c r="D15" s="244">
        <v>0</v>
      </c>
      <c r="E15" s="316">
        <f t="shared" si="2"/>
        <v>4746535</v>
      </c>
      <c r="F15" s="316"/>
      <c r="G15" s="316"/>
      <c r="H15" s="316"/>
      <c r="I15" s="245">
        <v>4535929.05</v>
      </c>
      <c r="J15" s="245">
        <v>4535929.05</v>
      </c>
      <c r="K15" s="245">
        <f t="shared" si="3"/>
        <v>4535929.05</v>
      </c>
      <c r="L15" s="243">
        <v>4535929.05</v>
      </c>
      <c r="M15" s="243">
        <f t="shared" si="0"/>
        <v>0</v>
      </c>
      <c r="N15" s="243">
        <f t="shared" si="1"/>
        <v>210605.95000000019</v>
      </c>
      <c r="O15" s="246">
        <f t="shared" si="4"/>
        <v>0</v>
      </c>
    </row>
    <row r="16" spans="1:15" s="238" customFormat="1" ht="15" customHeight="1">
      <c r="A16" s="242" t="s">
        <v>142</v>
      </c>
      <c r="B16" s="243">
        <v>0</v>
      </c>
      <c r="C16" s="243">
        <v>0</v>
      </c>
      <c r="D16" s="244">
        <v>0</v>
      </c>
      <c r="E16" s="316">
        <f t="shared" si="2"/>
        <v>0</v>
      </c>
      <c r="F16" s="316"/>
      <c r="G16" s="316"/>
      <c r="H16" s="316"/>
      <c r="I16" s="245">
        <v>0</v>
      </c>
      <c r="J16" s="245">
        <f t="shared" ref="J16:J18" si="5">+I16</f>
        <v>0</v>
      </c>
      <c r="K16" s="245">
        <f t="shared" si="3"/>
        <v>0</v>
      </c>
      <c r="L16" s="243">
        <v>0</v>
      </c>
      <c r="M16" s="243">
        <f t="shared" si="0"/>
        <v>0</v>
      </c>
      <c r="N16" s="243">
        <f t="shared" si="1"/>
        <v>0</v>
      </c>
      <c r="O16" s="246">
        <f t="shared" si="4"/>
        <v>0</v>
      </c>
    </row>
    <row r="17" spans="1:16" s="238" customFormat="1" ht="15" customHeight="1">
      <c r="A17" s="242" t="s">
        <v>137</v>
      </c>
      <c r="B17" s="243">
        <v>29250</v>
      </c>
      <c r="C17" s="243">
        <v>0</v>
      </c>
      <c r="D17" s="244">
        <v>0</v>
      </c>
      <c r="E17" s="316">
        <f t="shared" si="2"/>
        <v>29250</v>
      </c>
      <c r="F17" s="316"/>
      <c r="G17" s="316"/>
      <c r="H17" s="316"/>
      <c r="I17" s="245">
        <v>0</v>
      </c>
      <c r="J17" s="245">
        <f t="shared" si="5"/>
        <v>0</v>
      </c>
      <c r="K17" s="245">
        <f t="shared" si="3"/>
        <v>0</v>
      </c>
      <c r="L17" s="243">
        <v>0</v>
      </c>
      <c r="M17" s="243">
        <f t="shared" si="0"/>
        <v>0</v>
      </c>
      <c r="N17" s="243">
        <f t="shared" si="1"/>
        <v>29250</v>
      </c>
      <c r="O17" s="246">
        <f t="shared" si="4"/>
        <v>0</v>
      </c>
    </row>
    <row r="18" spans="1:16" s="238" customFormat="1" ht="15" customHeight="1">
      <c r="A18" s="242" t="s">
        <v>107</v>
      </c>
      <c r="B18" s="243">
        <v>0</v>
      </c>
      <c r="C18" s="243">
        <v>0</v>
      </c>
      <c r="D18" s="244">
        <v>0</v>
      </c>
      <c r="E18" s="316">
        <f t="shared" si="2"/>
        <v>0</v>
      </c>
      <c r="F18" s="316"/>
      <c r="G18" s="316"/>
      <c r="H18" s="316"/>
      <c r="I18" s="245">
        <v>0</v>
      </c>
      <c r="J18" s="245">
        <f t="shared" si="5"/>
        <v>0</v>
      </c>
      <c r="K18" s="245">
        <f t="shared" si="3"/>
        <v>0</v>
      </c>
      <c r="L18" s="243">
        <v>0</v>
      </c>
      <c r="M18" s="243">
        <f t="shared" si="0"/>
        <v>0</v>
      </c>
      <c r="N18" s="243">
        <f t="shared" si="1"/>
        <v>0</v>
      </c>
      <c r="O18" s="246">
        <f t="shared" si="4"/>
        <v>0</v>
      </c>
      <c r="P18" s="233"/>
    </row>
    <row r="19" spans="1:16" s="238" customFormat="1" ht="15" customHeight="1">
      <c r="A19" s="247"/>
      <c r="B19" s="243"/>
      <c r="C19" s="243">
        <v>0</v>
      </c>
      <c r="D19" s="244"/>
      <c r="E19" s="316">
        <f t="shared" si="2"/>
        <v>0</v>
      </c>
      <c r="F19" s="316"/>
      <c r="G19" s="316"/>
      <c r="H19" s="316"/>
      <c r="I19" s="245"/>
      <c r="J19" s="243"/>
      <c r="K19" s="243"/>
      <c r="L19" s="243"/>
      <c r="M19" s="243"/>
      <c r="N19" s="243"/>
      <c r="O19" s="246">
        <f t="shared" si="4"/>
        <v>0</v>
      </c>
      <c r="P19" s="233"/>
    </row>
    <row r="20" spans="1:16" s="238" customFormat="1" ht="15" customHeight="1">
      <c r="A20" s="248" t="s">
        <v>26</v>
      </c>
      <c r="B20" s="249">
        <f>SUM(B12:B19)</f>
        <v>528968750</v>
      </c>
      <c r="C20" s="249">
        <f>SUM(C12:C19)</f>
        <v>4725775.1500000004</v>
      </c>
      <c r="D20" s="250">
        <f>SUM(D12:D19)</f>
        <v>4550000</v>
      </c>
      <c r="E20" s="315">
        <f>SUM(E12:E19)</f>
        <v>529144525.14999998</v>
      </c>
      <c r="F20" s="315"/>
      <c r="G20" s="315"/>
      <c r="H20" s="315"/>
      <c r="I20" s="251">
        <f t="shared" ref="I20:O20" si="6">SUM(I12:I19)</f>
        <v>457387370.05000007</v>
      </c>
      <c r="J20" s="249">
        <f t="shared" si="6"/>
        <v>457387370.05000007</v>
      </c>
      <c r="K20" s="249">
        <f t="shared" si="6"/>
        <v>457387370.05000007</v>
      </c>
      <c r="L20" s="249">
        <f t="shared" si="6"/>
        <v>457387370.05000007</v>
      </c>
      <c r="M20" s="249">
        <f t="shared" si="6"/>
        <v>0</v>
      </c>
      <c r="N20" s="249">
        <f t="shared" si="6"/>
        <v>71757155.099999979</v>
      </c>
      <c r="O20" s="252">
        <f t="shared" si="6"/>
        <v>0</v>
      </c>
      <c r="P20" s="253"/>
    </row>
    <row r="21" spans="1:16" s="238" customFormat="1" ht="15" customHeight="1" thickBot="1">
      <c r="A21" s="254"/>
      <c r="B21" s="255"/>
      <c r="C21" s="255"/>
      <c r="D21" s="256"/>
      <c r="E21" s="317"/>
      <c r="F21" s="317"/>
      <c r="G21" s="317"/>
      <c r="H21" s="317"/>
      <c r="I21" s="257"/>
      <c r="J21" s="255"/>
      <c r="K21" s="255"/>
      <c r="L21" s="255"/>
      <c r="M21" s="255"/>
      <c r="N21" s="255"/>
      <c r="O21" s="258"/>
    </row>
    <row r="22" spans="1:16" s="238" customFormat="1" ht="15" customHeight="1">
      <c r="A22" s="259"/>
      <c r="B22" s="260"/>
      <c r="C22" s="260"/>
      <c r="D22" s="260"/>
      <c r="E22" s="270"/>
      <c r="F22" s="270"/>
      <c r="G22" s="270"/>
      <c r="H22" s="270"/>
      <c r="I22" s="260"/>
      <c r="J22" s="260"/>
      <c r="K22" s="260"/>
      <c r="L22" s="260"/>
      <c r="M22" s="260"/>
      <c r="N22" s="260"/>
      <c r="O22" s="260"/>
    </row>
    <row r="23" spans="1:16" s="238" customFormat="1" ht="15" customHeight="1">
      <c r="A23" s="267"/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0"/>
      <c r="N23" s="260"/>
      <c r="O23" s="260"/>
    </row>
    <row r="24" spans="1:16" s="264" customFormat="1" ht="15" customHeight="1">
      <c r="A24" s="261"/>
      <c r="B24" s="262"/>
      <c r="C24" s="263"/>
      <c r="D24" s="268"/>
      <c r="E24" s="268"/>
      <c r="F24" s="268"/>
      <c r="G24" s="268"/>
      <c r="H24" s="263"/>
      <c r="I24" s="263"/>
      <c r="J24" s="263"/>
      <c r="K24" s="263"/>
      <c r="L24" s="268"/>
      <c r="M24" s="231"/>
      <c r="N24" s="263"/>
      <c r="O24" s="263"/>
    </row>
    <row r="25" spans="1:16" s="264" customFormat="1" ht="15" customHeight="1">
      <c r="A25" s="261"/>
      <c r="B25" s="265"/>
      <c r="C25" s="263"/>
      <c r="D25" s="269"/>
      <c r="E25" s="269"/>
      <c r="F25" s="269"/>
      <c r="G25" s="269"/>
      <c r="H25" s="263"/>
      <c r="I25" s="263"/>
      <c r="J25" s="263"/>
      <c r="K25" s="263"/>
      <c r="L25" s="269"/>
      <c r="M25" s="231"/>
      <c r="N25" s="263"/>
      <c r="O25" s="263"/>
    </row>
    <row r="26" spans="1:16" s="264" customFormat="1" ht="15" customHeight="1">
      <c r="A26" s="261"/>
      <c r="B26" s="265"/>
      <c r="C26" s="263"/>
      <c r="D26" s="269"/>
      <c r="E26" s="269"/>
      <c r="F26" s="269"/>
      <c r="G26" s="269"/>
      <c r="H26" s="263"/>
      <c r="I26" s="263"/>
      <c r="J26" s="263"/>
      <c r="K26" s="263"/>
      <c r="L26" s="269"/>
      <c r="M26" s="231"/>
      <c r="N26" s="263"/>
      <c r="O26" s="263"/>
    </row>
    <row r="27" spans="1:16" s="238" customFormat="1" ht="15" customHeight="1">
      <c r="A27" s="259"/>
      <c r="B27" s="260"/>
      <c r="C27" s="260"/>
      <c r="D27" s="260"/>
      <c r="E27" s="233"/>
      <c r="F27" s="233"/>
      <c r="G27" s="233"/>
      <c r="H27" s="233"/>
      <c r="I27" s="260"/>
      <c r="J27" s="260"/>
      <c r="K27" s="260"/>
      <c r="L27" s="260"/>
      <c r="M27" s="260"/>
      <c r="N27" s="260"/>
      <c r="O27" s="260"/>
    </row>
    <row r="28" spans="1:16" s="238" customFormat="1" ht="15" customHeight="1">
      <c r="A28" s="259"/>
      <c r="B28" s="260"/>
      <c r="C28" s="260"/>
      <c r="D28" s="260"/>
      <c r="E28" s="233"/>
      <c r="F28" s="233"/>
      <c r="G28" s="233"/>
      <c r="H28" s="233"/>
      <c r="I28" s="260"/>
      <c r="J28" s="260"/>
      <c r="K28" s="260"/>
      <c r="L28" s="260"/>
      <c r="M28" s="260"/>
      <c r="N28" s="260"/>
      <c r="O28" s="260"/>
    </row>
    <row r="29" spans="1:16" s="238" customFormat="1" ht="15" customHeight="1">
      <c r="A29" s="259"/>
      <c r="B29" s="260"/>
      <c r="C29" s="260"/>
      <c r="D29" s="260"/>
      <c r="E29" s="233"/>
      <c r="F29" s="233"/>
      <c r="G29" s="233"/>
      <c r="H29" s="233"/>
      <c r="I29" s="260"/>
      <c r="J29" s="260"/>
      <c r="K29" s="260"/>
      <c r="L29" s="260"/>
      <c r="M29" s="260"/>
      <c r="N29" s="260"/>
      <c r="O29" s="260"/>
    </row>
    <row r="30" spans="1:16" s="238" customFormat="1" ht="15" customHeight="1">
      <c r="A30" s="259"/>
      <c r="B30" s="260"/>
      <c r="C30" s="260"/>
      <c r="D30" s="260"/>
      <c r="E30" s="233"/>
      <c r="F30" s="233"/>
      <c r="G30" s="233"/>
      <c r="H30" s="233"/>
      <c r="I30" s="260"/>
      <c r="J30" s="260"/>
      <c r="K30" s="260"/>
      <c r="L30" s="260"/>
      <c r="M30" s="260"/>
      <c r="N30" s="260"/>
      <c r="O30" s="260"/>
    </row>
    <row r="31" spans="1:16" s="238" customFormat="1" ht="15" customHeight="1">
      <c r="A31" s="259"/>
      <c r="B31" s="260"/>
      <c r="C31" s="260"/>
      <c r="D31" s="260"/>
      <c r="E31" s="233"/>
      <c r="F31" s="233"/>
      <c r="G31" s="233"/>
      <c r="H31" s="233"/>
      <c r="I31" s="260"/>
      <c r="J31" s="260"/>
      <c r="K31" s="260"/>
      <c r="L31" s="260"/>
      <c r="M31" s="260"/>
      <c r="N31" s="260"/>
      <c r="O31" s="260"/>
    </row>
    <row r="32" spans="1:16" s="238" customFormat="1" ht="15" customHeight="1">
      <c r="A32" s="259"/>
      <c r="B32" s="260"/>
      <c r="C32" s="260"/>
      <c r="D32" s="260"/>
      <c r="E32" s="233"/>
      <c r="F32" s="233"/>
      <c r="G32" s="233"/>
      <c r="H32" s="233"/>
      <c r="I32" s="260"/>
      <c r="J32" s="260"/>
      <c r="K32" s="260"/>
      <c r="L32" s="260"/>
      <c r="M32" s="260"/>
      <c r="N32" s="260"/>
      <c r="O32" s="260"/>
    </row>
    <row r="33" spans="1:15" s="238" customFormat="1" ht="15" customHeight="1">
      <c r="A33" s="259"/>
      <c r="B33" s="260"/>
      <c r="C33" s="260"/>
      <c r="D33" s="260"/>
      <c r="E33" s="233"/>
      <c r="F33" s="233"/>
      <c r="G33" s="233"/>
      <c r="H33" s="233"/>
      <c r="I33" s="260"/>
      <c r="J33" s="260"/>
      <c r="K33" s="260"/>
      <c r="L33" s="260"/>
      <c r="M33" s="260"/>
      <c r="N33" s="260"/>
      <c r="O33" s="260"/>
    </row>
    <row r="34" spans="1:15" s="238" customFormat="1" ht="15" customHeight="1">
      <c r="A34" s="259"/>
      <c r="B34" s="260"/>
      <c r="C34" s="260"/>
      <c r="D34" s="260"/>
      <c r="E34" s="233"/>
      <c r="F34" s="233"/>
      <c r="G34" s="233"/>
      <c r="H34" s="233"/>
      <c r="I34" s="260"/>
      <c r="J34" s="260"/>
      <c r="K34" s="260"/>
      <c r="L34" s="260"/>
      <c r="M34" s="260"/>
      <c r="N34" s="260"/>
      <c r="O34" s="260"/>
    </row>
    <row r="35" spans="1:15" s="238" customFormat="1" ht="15" customHeight="1">
      <c r="A35" s="266"/>
      <c r="B35" s="260"/>
      <c r="C35" s="260"/>
      <c r="D35" s="260"/>
      <c r="E35" s="233"/>
      <c r="F35" s="233"/>
      <c r="G35" s="233"/>
      <c r="H35" s="233"/>
      <c r="I35" s="260"/>
      <c r="J35" s="260"/>
      <c r="K35" s="260"/>
      <c r="L35" s="260"/>
      <c r="M35" s="260"/>
      <c r="N35" s="260"/>
      <c r="O35" s="260"/>
    </row>
    <row r="36" spans="1:15" s="238" customFormat="1" ht="15" customHeight="1">
      <c r="A36" s="266"/>
      <c r="B36" s="260"/>
      <c r="C36" s="260"/>
      <c r="D36" s="260"/>
      <c r="E36" s="233"/>
      <c r="F36" s="233"/>
      <c r="G36" s="233"/>
      <c r="H36" s="233"/>
      <c r="I36" s="260"/>
      <c r="J36" s="260"/>
      <c r="K36" s="260"/>
      <c r="L36" s="260"/>
      <c r="M36" s="260"/>
      <c r="N36" s="260"/>
      <c r="O36" s="260"/>
    </row>
    <row r="37" spans="1:15" s="238" customFormat="1" ht="15" customHeight="1">
      <c r="A37" s="266"/>
      <c r="B37" s="260"/>
      <c r="C37" s="260"/>
      <c r="D37" s="260"/>
      <c r="E37" s="233"/>
      <c r="F37" s="233"/>
      <c r="G37" s="233"/>
      <c r="H37" s="233"/>
      <c r="I37" s="260"/>
      <c r="J37" s="260"/>
      <c r="K37" s="260"/>
      <c r="L37" s="260"/>
      <c r="M37" s="260"/>
      <c r="N37" s="260"/>
      <c r="O37" s="260"/>
    </row>
    <row r="38" spans="1:15" s="238" customFormat="1" ht="15" customHeight="1">
      <c r="A38" s="266"/>
      <c r="B38" s="260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</row>
    <row r="39" spans="1:15" s="238" customFormat="1" ht="15" customHeight="1">
      <c r="A39" s="266"/>
      <c r="B39" s="260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</row>
    <row r="40" spans="1:15" s="238" customFormat="1" ht="15" customHeight="1">
      <c r="A40" s="266"/>
      <c r="B40" s="260"/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</row>
    <row r="41" spans="1:15" s="238" customFormat="1" ht="15" customHeight="1">
      <c r="A41" s="266"/>
      <c r="B41" s="260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</row>
    <row r="42" spans="1:15" s="238" customFormat="1" ht="15" customHeight="1">
      <c r="A42" s="266"/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</row>
    <row r="43" spans="1:15" s="238" customFormat="1" ht="15" customHeight="1">
      <c r="A43" s="266"/>
      <c r="B43" s="260"/>
      <c r="C43" s="260"/>
      <c r="D43" s="260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</row>
    <row r="44" spans="1:15" s="238" customFormat="1" ht="15" customHeight="1">
      <c r="A44" s="266"/>
      <c r="B44" s="260"/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</row>
    <row r="45" spans="1:15" s="238" customFormat="1" ht="15" customHeight="1">
      <c r="A45" s="266"/>
      <c r="B45" s="260"/>
      <c r="C45" s="260"/>
      <c r="D45" s="26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</row>
    <row r="46" spans="1:15" s="238" customFormat="1" ht="15" customHeight="1">
      <c r="A46" s="266"/>
      <c r="B46" s="260"/>
      <c r="C46" s="260"/>
      <c r="D46" s="260"/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0"/>
    </row>
    <row r="47" spans="1:15" s="238" customFormat="1" ht="15" customHeight="1">
      <c r="A47" s="266"/>
      <c r="B47" s="260"/>
      <c r="C47" s="260"/>
      <c r="D47" s="260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</row>
    <row r="48" spans="1:15" s="238" customFormat="1" ht="15" customHeight="1">
      <c r="A48" s="266"/>
      <c r="B48" s="260"/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</row>
    <row r="49" spans="1:15" s="238" customFormat="1" ht="15" customHeight="1">
      <c r="A49" s="266"/>
      <c r="B49" s="260"/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</row>
    <row r="50" spans="1:15" s="238" customFormat="1" ht="15" customHeight="1">
      <c r="B50" s="260"/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</row>
    <row r="51" spans="1:15" s="238" customFormat="1" ht="15" customHeight="1">
      <c r="B51" s="260"/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</row>
    <row r="52" spans="1:15" s="238" customFormat="1" ht="15" customHeight="1">
      <c r="B52" s="260"/>
      <c r="C52" s="260"/>
      <c r="D52" s="260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</row>
    <row r="53" spans="1:15" s="238" customFormat="1" ht="15" customHeight="1">
      <c r="B53" s="260"/>
      <c r="C53" s="260"/>
      <c r="D53" s="260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</row>
    <row r="54" spans="1:15" s="238" customFormat="1" ht="15" customHeight="1">
      <c r="B54" s="260"/>
      <c r="C54" s="260"/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</row>
    <row r="55" spans="1:15" s="238" customFormat="1" ht="15" customHeight="1">
      <c r="B55" s="260"/>
      <c r="C55" s="260"/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</row>
    <row r="56" spans="1:15" s="238" customFormat="1" ht="15" customHeight="1">
      <c r="B56" s="260"/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0"/>
    </row>
    <row r="57" spans="1:15" s="238" customFormat="1" ht="15" customHeight="1">
      <c r="B57" s="260"/>
      <c r="C57" s="260"/>
      <c r="D57" s="260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</row>
    <row r="58" spans="1:15" s="238" customFormat="1" ht="15" customHeight="1">
      <c r="B58" s="260"/>
      <c r="C58" s="260"/>
      <c r="D58" s="260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</row>
    <row r="59" spans="1:15" s="238" customFormat="1" ht="15" customHeight="1">
      <c r="B59" s="233"/>
      <c r="C59" s="233"/>
      <c r="D59" s="233"/>
      <c r="E59" s="233"/>
      <c r="F59" s="233"/>
      <c r="G59" s="233"/>
      <c r="H59" s="233"/>
      <c r="I59" s="233"/>
      <c r="J59" s="233"/>
      <c r="K59" s="233"/>
      <c r="L59" s="233"/>
      <c r="M59" s="233"/>
      <c r="N59" s="233"/>
      <c r="O59" s="233"/>
    </row>
    <row r="60" spans="1:15" s="238" customFormat="1" ht="15" customHeight="1">
      <c r="B60" s="233"/>
      <c r="C60" s="233"/>
      <c r="D60" s="233"/>
      <c r="E60" s="233"/>
      <c r="F60" s="233"/>
      <c r="G60" s="233"/>
      <c r="H60" s="233"/>
      <c r="I60" s="233"/>
      <c r="J60" s="233"/>
      <c r="K60" s="233"/>
      <c r="L60" s="233"/>
      <c r="M60" s="233"/>
      <c r="N60" s="233"/>
      <c r="O60" s="233"/>
    </row>
    <row r="61" spans="1:15" s="238" customFormat="1" ht="15" customHeight="1"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</row>
    <row r="62" spans="1:15" s="238" customFormat="1" ht="15" customHeight="1">
      <c r="B62" s="233"/>
      <c r="C62" s="233"/>
      <c r="D62" s="233"/>
      <c r="E62" s="233"/>
      <c r="F62" s="233"/>
      <c r="G62" s="233"/>
      <c r="H62" s="233"/>
      <c r="I62" s="233"/>
      <c r="J62" s="233"/>
      <c r="K62" s="233"/>
      <c r="L62" s="233"/>
      <c r="M62" s="233"/>
      <c r="N62" s="233"/>
      <c r="O62" s="233"/>
    </row>
    <row r="63" spans="1:15" s="238" customFormat="1" ht="15" customHeight="1">
      <c r="B63" s="233"/>
      <c r="C63" s="233"/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33"/>
    </row>
    <row r="64" spans="1:15" s="238" customFormat="1" ht="15" customHeight="1">
      <c r="B64" s="233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</row>
    <row r="65" spans="2:15" s="238" customFormat="1" ht="15" customHeight="1">
      <c r="B65" s="233"/>
      <c r="C65" s="233"/>
      <c r="D65" s="233"/>
      <c r="E65" s="233"/>
      <c r="F65" s="233"/>
      <c r="G65" s="233"/>
      <c r="H65" s="233"/>
      <c r="I65" s="233"/>
      <c r="J65" s="233"/>
      <c r="K65" s="233"/>
      <c r="L65" s="233"/>
      <c r="M65" s="233"/>
      <c r="N65" s="233"/>
      <c r="O65" s="233"/>
    </row>
    <row r="66" spans="2:15" s="238" customFormat="1" ht="15" customHeight="1">
      <c r="B66" s="233"/>
      <c r="C66" s="233"/>
      <c r="D66" s="233"/>
      <c r="E66" s="233"/>
      <c r="F66" s="233"/>
      <c r="G66" s="233"/>
      <c r="H66" s="233"/>
      <c r="I66" s="233"/>
      <c r="J66" s="233"/>
      <c r="K66" s="233"/>
      <c r="L66" s="233"/>
      <c r="M66" s="233"/>
      <c r="N66" s="233"/>
      <c r="O66" s="233"/>
    </row>
    <row r="67" spans="2:15" s="238" customFormat="1" ht="15" customHeight="1">
      <c r="B67" s="233"/>
      <c r="C67" s="233"/>
      <c r="D67" s="233"/>
      <c r="E67" s="233"/>
      <c r="F67" s="233"/>
      <c r="G67" s="233"/>
      <c r="H67" s="233"/>
      <c r="I67" s="233"/>
      <c r="J67" s="233"/>
      <c r="K67" s="233"/>
      <c r="L67" s="233"/>
      <c r="M67" s="233"/>
      <c r="N67" s="233"/>
      <c r="O67" s="233"/>
    </row>
    <row r="68" spans="2:15" s="238" customFormat="1" ht="15" customHeight="1">
      <c r="B68" s="233"/>
      <c r="C68" s="233"/>
      <c r="D68" s="233"/>
      <c r="E68" s="233"/>
      <c r="F68" s="233"/>
      <c r="G68" s="233"/>
      <c r="H68" s="233"/>
      <c r="I68" s="233"/>
      <c r="J68" s="233"/>
      <c r="K68" s="233"/>
      <c r="L68" s="233"/>
      <c r="M68" s="233"/>
      <c r="N68" s="233"/>
      <c r="O68" s="233"/>
    </row>
    <row r="69" spans="2:15" s="238" customFormat="1" ht="15" customHeight="1">
      <c r="B69" s="233"/>
      <c r="C69" s="233"/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</row>
    <row r="70" spans="2:15" s="238" customFormat="1" ht="15" customHeight="1">
      <c r="B70" s="233"/>
      <c r="C70" s="233"/>
      <c r="D70" s="233"/>
      <c r="E70" s="233"/>
      <c r="F70" s="233"/>
      <c r="G70" s="233"/>
      <c r="H70" s="233"/>
      <c r="I70" s="233"/>
      <c r="J70" s="233"/>
      <c r="K70" s="233"/>
      <c r="L70" s="233"/>
      <c r="M70" s="233"/>
      <c r="N70" s="233"/>
      <c r="O70" s="233"/>
    </row>
    <row r="71" spans="2:15" s="238" customFormat="1" ht="15" customHeight="1">
      <c r="B71" s="233"/>
      <c r="C71" s="233"/>
      <c r="D71" s="233"/>
      <c r="E71" s="233"/>
      <c r="F71" s="233"/>
      <c r="G71" s="233"/>
      <c r="H71" s="233"/>
      <c r="I71" s="233"/>
      <c r="J71" s="233"/>
      <c r="K71" s="233"/>
      <c r="L71" s="233"/>
      <c r="M71" s="233"/>
      <c r="N71" s="233"/>
      <c r="O71" s="233"/>
    </row>
    <row r="72" spans="2:15" s="238" customFormat="1" ht="15" customHeight="1"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</row>
    <row r="73" spans="2:15" s="238" customFormat="1" ht="15" customHeight="1">
      <c r="B73" s="233"/>
      <c r="C73" s="233"/>
      <c r="D73" s="233"/>
      <c r="E73" s="233"/>
      <c r="F73" s="233"/>
      <c r="G73" s="233"/>
      <c r="H73" s="233"/>
      <c r="I73" s="233"/>
      <c r="J73" s="233"/>
      <c r="K73" s="233"/>
      <c r="L73" s="233"/>
      <c r="M73" s="233"/>
      <c r="N73" s="233"/>
      <c r="O73" s="233"/>
    </row>
    <row r="74" spans="2:15" s="238" customFormat="1" ht="15" customHeight="1">
      <c r="B74" s="233"/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3"/>
      <c r="N74" s="233"/>
      <c r="O74" s="233"/>
    </row>
    <row r="75" spans="2:15" s="238" customFormat="1" ht="15" customHeight="1">
      <c r="B75" s="233"/>
      <c r="C75" s="233"/>
      <c r="D75" s="233"/>
      <c r="E75" s="233"/>
      <c r="F75" s="233"/>
      <c r="G75" s="233"/>
      <c r="H75" s="233"/>
      <c r="I75" s="233"/>
      <c r="J75" s="233"/>
      <c r="K75" s="233"/>
      <c r="L75" s="233"/>
      <c r="M75" s="233"/>
      <c r="N75" s="233"/>
      <c r="O75" s="233"/>
    </row>
    <row r="76" spans="2:15" s="238" customFormat="1" ht="15" customHeight="1">
      <c r="B76" s="233"/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  <c r="N76" s="233"/>
      <c r="O76" s="233"/>
    </row>
    <row r="77" spans="2:15" s="238" customFormat="1" ht="15" customHeight="1">
      <c r="B77" s="233"/>
      <c r="C77" s="233"/>
      <c r="D77" s="233"/>
      <c r="E77" s="233"/>
      <c r="F77" s="233"/>
      <c r="G77" s="233"/>
      <c r="H77" s="233"/>
      <c r="I77" s="233"/>
      <c r="J77" s="233"/>
      <c r="K77" s="233"/>
      <c r="L77" s="233"/>
      <c r="M77" s="233"/>
      <c r="N77" s="233"/>
      <c r="O77" s="233"/>
    </row>
    <row r="78" spans="2:15" s="238" customFormat="1" ht="15" customHeight="1">
      <c r="B78" s="233"/>
      <c r="C78" s="233"/>
      <c r="D78" s="233"/>
      <c r="E78" s="233"/>
      <c r="F78" s="233"/>
      <c r="G78" s="233"/>
      <c r="H78" s="233"/>
      <c r="I78" s="233"/>
      <c r="J78" s="233"/>
      <c r="K78" s="233"/>
      <c r="L78" s="233"/>
      <c r="M78" s="233"/>
      <c r="N78" s="233"/>
      <c r="O78" s="233"/>
    </row>
    <row r="79" spans="2:15" s="238" customFormat="1" ht="15" customHeight="1">
      <c r="B79" s="233"/>
      <c r="C79" s="233"/>
      <c r="D79" s="233"/>
      <c r="E79" s="233"/>
      <c r="F79" s="233"/>
      <c r="G79" s="233"/>
      <c r="H79" s="233"/>
      <c r="I79" s="233"/>
      <c r="J79" s="233"/>
      <c r="K79" s="233"/>
      <c r="L79" s="233"/>
      <c r="M79" s="233"/>
      <c r="N79" s="233"/>
      <c r="O79" s="233"/>
    </row>
    <row r="80" spans="2:15" s="238" customFormat="1" ht="15" customHeight="1">
      <c r="B80" s="233"/>
      <c r="C80" s="233"/>
      <c r="D80" s="233"/>
      <c r="E80" s="233"/>
      <c r="F80" s="233"/>
      <c r="G80" s="233"/>
      <c r="H80" s="233"/>
      <c r="I80" s="233"/>
      <c r="J80" s="233"/>
      <c r="K80" s="233"/>
      <c r="L80" s="233"/>
      <c r="M80" s="233"/>
      <c r="N80" s="233"/>
      <c r="O80" s="233"/>
    </row>
    <row r="81" spans="2:15" s="238" customFormat="1" ht="15" customHeight="1">
      <c r="B81" s="233"/>
      <c r="C81" s="233"/>
      <c r="D81" s="233"/>
      <c r="E81" s="233"/>
      <c r="F81" s="233"/>
      <c r="G81" s="233"/>
      <c r="H81" s="233"/>
      <c r="I81" s="233"/>
      <c r="J81" s="233"/>
      <c r="K81" s="233"/>
      <c r="L81" s="233"/>
      <c r="M81" s="233"/>
      <c r="N81" s="233"/>
      <c r="O81" s="233"/>
    </row>
    <row r="82" spans="2:15" s="238" customFormat="1" ht="15" customHeight="1">
      <c r="B82" s="233"/>
      <c r="C82" s="233"/>
      <c r="D82" s="233"/>
      <c r="E82" s="233"/>
      <c r="F82" s="233"/>
      <c r="G82" s="233"/>
      <c r="H82" s="233"/>
      <c r="I82" s="233"/>
      <c r="J82" s="233"/>
      <c r="K82" s="233"/>
      <c r="L82" s="233"/>
      <c r="M82" s="233"/>
      <c r="N82" s="233"/>
      <c r="O82" s="233"/>
    </row>
    <row r="83" spans="2:15" s="238" customFormat="1" ht="15" customHeight="1">
      <c r="B83" s="233"/>
      <c r="C83" s="233"/>
      <c r="D83" s="233"/>
      <c r="E83" s="233"/>
      <c r="F83" s="233"/>
      <c r="G83" s="233"/>
      <c r="H83" s="233"/>
      <c r="I83" s="233"/>
      <c r="J83" s="233"/>
      <c r="K83" s="233"/>
      <c r="L83" s="233"/>
      <c r="M83" s="233"/>
      <c r="N83" s="233"/>
      <c r="O83" s="233"/>
    </row>
    <row r="84" spans="2:15" s="238" customFormat="1" ht="15" customHeight="1">
      <c r="B84" s="233"/>
      <c r="C84" s="233"/>
      <c r="D84" s="233"/>
      <c r="E84" s="233"/>
      <c r="F84" s="233"/>
      <c r="G84" s="233"/>
      <c r="H84" s="233"/>
      <c r="I84" s="233"/>
      <c r="J84" s="233"/>
      <c r="K84" s="233"/>
      <c r="L84" s="233"/>
      <c r="M84" s="233"/>
      <c r="N84" s="233"/>
      <c r="O84" s="233"/>
    </row>
    <row r="85" spans="2:15" s="238" customFormat="1" ht="15" customHeight="1">
      <c r="B85" s="233"/>
      <c r="C85" s="233"/>
      <c r="D85" s="233"/>
      <c r="E85" s="233"/>
      <c r="F85" s="233"/>
      <c r="G85" s="233"/>
      <c r="H85" s="233"/>
      <c r="I85" s="233"/>
      <c r="J85" s="233"/>
      <c r="K85" s="233"/>
      <c r="L85" s="233"/>
      <c r="M85" s="233"/>
      <c r="N85" s="233"/>
      <c r="O85" s="233"/>
    </row>
    <row r="86" spans="2:15" s="238" customFormat="1" ht="15" customHeight="1">
      <c r="B86" s="233"/>
      <c r="C86" s="233"/>
      <c r="D86" s="233"/>
      <c r="E86" s="233"/>
      <c r="F86" s="233"/>
      <c r="G86" s="233"/>
      <c r="H86" s="233"/>
      <c r="I86" s="233"/>
      <c r="J86" s="233"/>
      <c r="K86" s="233"/>
      <c r="L86" s="233"/>
      <c r="M86" s="233"/>
      <c r="N86" s="233"/>
      <c r="O86" s="233"/>
    </row>
    <row r="87" spans="2:15" s="238" customFormat="1" ht="15" customHeight="1">
      <c r="B87" s="233"/>
      <c r="C87" s="233"/>
      <c r="D87" s="233"/>
      <c r="E87" s="233"/>
      <c r="F87" s="233"/>
      <c r="G87" s="233"/>
      <c r="H87" s="233"/>
      <c r="I87" s="233"/>
      <c r="J87" s="233"/>
      <c r="K87" s="233"/>
      <c r="L87" s="233"/>
      <c r="M87" s="233"/>
      <c r="N87" s="233"/>
      <c r="O87" s="233"/>
    </row>
    <row r="88" spans="2:15" s="238" customFormat="1" ht="15" customHeight="1">
      <c r="B88" s="233"/>
      <c r="C88" s="233"/>
      <c r="D88" s="233"/>
      <c r="E88" s="233"/>
      <c r="F88" s="233"/>
      <c r="G88" s="233"/>
      <c r="H88" s="233"/>
      <c r="I88" s="233"/>
      <c r="J88" s="233"/>
      <c r="K88" s="233"/>
      <c r="L88" s="233"/>
      <c r="M88" s="233"/>
      <c r="N88" s="233"/>
      <c r="O88" s="233"/>
    </row>
    <row r="89" spans="2:15" s="238" customFormat="1" ht="15" customHeight="1">
      <c r="B89" s="233"/>
      <c r="C89" s="233"/>
      <c r="D89" s="233"/>
      <c r="E89" s="233"/>
      <c r="F89" s="233"/>
      <c r="G89" s="233"/>
      <c r="H89" s="233"/>
      <c r="I89" s="233"/>
      <c r="J89" s="233"/>
      <c r="K89" s="233"/>
      <c r="L89" s="233"/>
      <c r="M89" s="233"/>
      <c r="N89" s="233"/>
      <c r="O89" s="233"/>
    </row>
    <row r="90" spans="2:15" s="238" customFormat="1" ht="15" customHeight="1">
      <c r="B90" s="233"/>
      <c r="C90" s="233"/>
      <c r="D90" s="233"/>
      <c r="E90" s="233"/>
      <c r="F90" s="233"/>
      <c r="G90" s="233"/>
      <c r="H90" s="233"/>
      <c r="I90" s="233"/>
      <c r="J90" s="233"/>
      <c r="K90" s="233"/>
      <c r="L90" s="233"/>
      <c r="M90" s="233"/>
      <c r="N90" s="233"/>
      <c r="O90" s="233"/>
    </row>
    <row r="91" spans="2:15" s="238" customFormat="1" ht="15" customHeight="1">
      <c r="B91" s="233"/>
      <c r="C91" s="233"/>
      <c r="D91" s="233"/>
      <c r="E91" s="233"/>
      <c r="F91" s="233"/>
      <c r="G91" s="233"/>
      <c r="H91" s="233"/>
      <c r="I91" s="233"/>
      <c r="J91" s="233"/>
      <c r="K91" s="233"/>
      <c r="L91" s="233"/>
      <c r="M91" s="233"/>
      <c r="N91" s="233"/>
      <c r="O91" s="233"/>
    </row>
    <row r="92" spans="2:15" s="238" customFormat="1" ht="15" customHeight="1">
      <c r="B92" s="233"/>
      <c r="C92" s="233"/>
      <c r="D92" s="233"/>
      <c r="E92" s="233"/>
      <c r="F92" s="233"/>
      <c r="G92" s="233"/>
      <c r="H92" s="233"/>
      <c r="I92" s="233"/>
      <c r="J92" s="233"/>
      <c r="K92" s="233"/>
      <c r="L92" s="233"/>
      <c r="M92" s="233"/>
      <c r="N92" s="233"/>
      <c r="O92" s="233"/>
    </row>
    <row r="93" spans="2:15" s="238" customFormat="1" ht="15" customHeight="1">
      <c r="B93" s="233"/>
      <c r="C93" s="233"/>
      <c r="D93" s="233"/>
      <c r="E93" s="233"/>
      <c r="F93" s="233"/>
      <c r="G93" s="233"/>
      <c r="H93" s="233"/>
      <c r="I93" s="233"/>
      <c r="J93" s="233"/>
      <c r="K93" s="233"/>
      <c r="L93" s="233"/>
      <c r="M93" s="233"/>
      <c r="N93" s="233"/>
      <c r="O93" s="233"/>
    </row>
    <row r="94" spans="2:15" s="238" customFormat="1" ht="15" customHeight="1">
      <c r="B94" s="233"/>
      <c r="C94" s="233"/>
      <c r="D94" s="233"/>
      <c r="E94" s="233"/>
      <c r="F94" s="233"/>
      <c r="G94" s="233"/>
      <c r="H94" s="233"/>
      <c r="I94" s="233"/>
      <c r="J94" s="233"/>
      <c r="K94" s="233"/>
      <c r="L94" s="233"/>
      <c r="M94" s="233"/>
      <c r="N94" s="233"/>
      <c r="O94" s="233"/>
    </row>
    <row r="95" spans="2:15" s="238" customFormat="1" ht="15" customHeight="1">
      <c r="B95" s="233"/>
      <c r="C95" s="233"/>
      <c r="D95" s="233"/>
      <c r="E95" s="233"/>
      <c r="F95" s="233"/>
      <c r="G95" s="233"/>
      <c r="H95" s="233"/>
      <c r="I95" s="233"/>
      <c r="J95" s="233"/>
      <c r="K95" s="233"/>
      <c r="L95" s="233"/>
      <c r="M95" s="233"/>
      <c r="N95" s="233"/>
      <c r="O95" s="233"/>
    </row>
    <row r="96" spans="2:15" s="238" customFormat="1" ht="15" customHeight="1">
      <c r="B96" s="233"/>
      <c r="C96" s="233"/>
      <c r="D96" s="233"/>
      <c r="E96" s="233"/>
      <c r="F96" s="233"/>
      <c r="G96" s="233"/>
      <c r="H96" s="233"/>
      <c r="I96" s="233"/>
      <c r="J96" s="233"/>
      <c r="K96" s="233"/>
      <c r="L96" s="233"/>
      <c r="M96" s="233"/>
      <c r="N96" s="233"/>
      <c r="O96" s="233"/>
    </row>
    <row r="97" spans="2:15" s="238" customFormat="1" ht="15" customHeight="1">
      <c r="B97" s="233"/>
      <c r="C97" s="233"/>
      <c r="D97" s="233"/>
      <c r="E97" s="233"/>
      <c r="F97" s="233"/>
      <c r="G97" s="233"/>
      <c r="H97" s="233"/>
      <c r="I97" s="233"/>
      <c r="J97" s="233"/>
      <c r="K97" s="233"/>
      <c r="L97" s="233"/>
      <c r="M97" s="233"/>
      <c r="N97" s="233"/>
      <c r="O97" s="233"/>
    </row>
    <row r="98" spans="2:15" s="238" customFormat="1" ht="15" customHeight="1">
      <c r="B98" s="233"/>
      <c r="C98" s="233"/>
      <c r="D98" s="233"/>
      <c r="E98" s="233"/>
      <c r="F98" s="233"/>
      <c r="G98" s="233"/>
      <c r="H98" s="233"/>
      <c r="I98" s="233"/>
      <c r="J98" s="233"/>
      <c r="K98" s="233"/>
      <c r="L98" s="233"/>
      <c r="M98" s="233"/>
      <c r="N98" s="233"/>
      <c r="O98" s="233"/>
    </row>
    <row r="99" spans="2:15" s="238" customFormat="1" ht="15" customHeight="1">
      <c r="B99" s="233"/>
      <c r="C99" s="233"/>
      <c r="D99" s="233"/>
      <c r="E99" s="233"/>
      <c r="F99" s="233"/>
      <c r="G99" s="233"/>
      <c r="H99" s="233"/>
      <c r="I99" s="233"/>
      <c r="J99" s="233"/>
      <c r="K99" s="233"/>
      <c r="L99" s="233"/>
      <c r="M99" s="233"/>
      <c r="N99" s="233"/>
      <c r="O99" s="233"/>
    </row>
    <row r="100" spans="2:15" s="238" customFormat="1" ht="15" customHeight="1">
      <c r="B100" s="233"/>
      <c r="C100" s="233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  <c r="N100" s="233"/>
      <c r="O100" s="233"/>
    </row>
    <row r="101" spans="2:15" s="238" customFormat="1" ht="15" customHeight="1">
      <c r="B101" s="233"/>
      <c r="C101" s="233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  <c r="N101" s="233"/>
      <c r="O101" s="233"/>
    </row>
    <row r="102" spans="2:15" s="238" customFormat="1" ht="15" customHeight="1">
      <c r="B102" s="233"/>
      <c r="C102" s="233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  <c r="N102" s="233"/>
      <c r="O102" s="233"/>
    </row>
    <row r="103" spans="2:15" s="238" customFormat="1" ht="15" customHeight="1">
      <c r="B103" s="233"/>
      <c r="C103" s="233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  <c r="N103" s="233"/>
      <c r="O103" s="233"/>
    </row>
    <row r="104" spans="2:15" s="238" customFormat="1" ht="15" customHeight="1">
      <c r="B104" s="233"/>
      <c r="C104" s="233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  <c r="N104" s="233"/>
      <c r="O104" s="233"/>
    </row>
    <row r="105" spans="2:15" s="238" customFormat="1" ht="15" customHeight="1">
      <c r="B105" s="233"/>
      <c r="C105" s="233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  <c r="N105" s="233"/>
      <c r="O105" s="233"/>
    </row>
    <row r="106" spans="2:15" s="238" customFormat="1" ht="15" customHeight="1">
      <c r="B106" s="233"/>
      <c r="C106" s="233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  <c r="N106" s="233"/>
      <c r="O106" s="233"/>
    </row>
    <row r="107" spans="2:15" s="238" customFormat="1" ht="15" customHeight="1">
      <c r="B107" s="233"/>
      <c r="C107" s="233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  <c r="N107" s="233"/>
      <c r="O107" s="233"/>
    </row>
    <row r="108" spans="2:15" s="238" customFormat="1" ht="15" customHeight="1">
      <c r="B108" s="233"/>
      <c r="C108" s="233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  <c r="N108" s="233"/>
      <c r="O108" s="233"/>
    </row>
    <row r="109" spans="2:15" s="238" customFormat="1" ht="15" customHeight="1">
      <c r="B109" s="233"/>
      <c r="C109" s="233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  <c r="N109" s="233"/>
      <c r="O109" s="233"/>
    </row>
    <row r="110" spans="2:15" s="238" customFormat="1" ht="15" customHeight="1">
      <c r="B110" s="233"/>
      <c r="C110" s="233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  <c r="N110" s="233"/>
      <c r="O110" s="233"/>
    </row>
    <row r="111" spans="2:15" s="238" customFormat="1" ht="15" customHeight="1">
      <c r="B111" s="233"/>
      <c r="C111" s="233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  <c r="N111" s="233"/>
      <c r="O111" s="233"/>
    </row>
  </sheetData>
  <mergeCells count="20">
    <mergeCell ref="E20:H20"/>
    <mergeCell ref="E18:H18"/>
    <mergeCell ref="E21:H21"/>
    <mergeCell ref="E11:H11"/>
    <mergeCell ref="E12:H12"/>
    <mergeCell ref="E13:H13"/>
    <mergeCell ref="E16:H16"/>
    <mergeCell ref="E14:H14"/>
    <mergeCell ref="E15:H15"/>
    <mergeCell ref="E17:H17"/>
    <mergeCell ref="E19:H19"/>
    <mergeCell ref="A1:O1"/>
    <mergeCell ref="A9:A11"/>
    <mergeCell ref="B9:B11"/>
    <mergeCell ref="J9:J11"/>
    <mergeCell ref="L9:L11"/>
    <mergeCell ref="C9:D9"/>
    <mergeCell ref="C10:D10"/>
    <mergeCell ref="E9:H9"/>
    <mergeCell ref="E10:H10"/>
  </mergeCells>
  <phoneticPr fontId="0" type="noConversion"/>
  <printOptions horizontalCentered="1"/>
  <pageMargins left="0.39370078740157483" right="0.39370078740157483" top="1.7716535433070868" bottom="0.98425196850393704" header="0" footer="0"/>
  <pageSetup paperSize="9" scale="84" orientation="landscape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4"/>
  <sheetViews>
    <sheetView zoomScale="80" zoomScaleNormal="80" workbookViewId="0">
      <selection activeCell="I17" sqref="I17"/>
    </sheetView>
  </sheetViews>
  <sheetFormatPr baseColWidth="10" defaultRowHeight="15" customHeight="1"/>
  <cols>
    <col min="1" max="1" width="7.5" customWidth="1"/>
    <col min="2" max="2" width="16.625" customWidth="1"/>
    <col min="3" max="3" width="12.5" style="75" customWidth="1"/>
    <col min="4" max="4" width="12" style="75" customWidth="1"/>
    <col min="5" max="5" width="3.125" style="75" customWidth="1"/>
    <col min="6" max="6" width="3" style="75" customWidth="1"/>
    <col min="7" max="7" width="3.125" style="75" customWidth="1"/>
    <col min="8" max="8" width="3.25" style="75" customWidth="1"/>
    <col min="9" max="9" width="14.375" style="75" bestFit="1" customWidth="1"/>
    <col min="10" max="10" width="12.875" style="75" customWidth="1"/>
    <col min="11" max="11" width="12.5" style="75" customWidth="1"/>
  </cols>
  <sheetData>
    <row r="1" spans="1:15" ht="15" customHeight="1">
      <c r="A1" s="318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1"/>
      <c r="N1" s="1"/>
      <c r="O1" s="1"/>
    </row>
    <row r="3" spans="1:15" ht="15" customHeight="1">
      <c r="A3" s="2" t="s">
        <v>82</v>
      </c>
    </row>
    <row r="5" spans="1:15" ht="15" customHeight="1">
      <c r="A5" t="s">
        <v>135</v>
      </c>
      <c r="K5" s="75" t="s">
        <v>2</v>
      </c>
      <c r="L5" s="33" t="s">
        <v>134</v>
      </c>
    </row>
    <row r="7" spans="1:15" ht="15" customHeight="1">
      <c r="A7" t="s">
        <v>3</v>
      </c>
      <c r="B7" s="3">
        <v>2018</v>
      </c>
      <c r="D7" s="75" t="s">
        <v>4</v>
      </c>
      <c r="E7" s="86"/>
      <c r="F7" s="86"/>
      <c r="G7" s="86"/>
      <c r="H7" s="86" t="s">
        <v>62</v>
      </c>
    </row>
    <row r="8" spans="1:15" ht="15" customHeight="1" thickBot="1"/>
    <row r="9" spans="1:15" s="8" customFormat="1" ht="15" customHeight="1">
      <c r="A9" s="8" t="s">
        <v>83</v>
      </c>
      <c r="B9" s="329" t="s">
        <v>5</v>
      </c>
      <c r="C9" s="76" t="s">
        <v>9</v>
      </c>
      <c r="D9" s="76" t="s">
        <v>10</v>
      </c>
      <c r="E9" s="326" t="s">
        <v>84</v>
      </c>
      <c r="F9" s="326"/>
      <c r="G9" s="326"/>
      <c r="H9" s="326"/>
      <c r="I9" s="76" t="s">
        <v>85</v>
      </c>
      <c r="J9" s="76" t="s">
        <v>86</v>
      </c>
      <c r="K9" s="83" t="s">
        <v>87</v>
      </c>
    </row>
    <row r="10" spans="1:15" s="5" customFormat="1" ht="15" customHeight="1">
      <c r="B10" s="330"/>
      <c r="C10" s="77" t="s">
        <v>88</v>
      </c>
      <c r="D10" s="81" t="s">
        <v>89</v>
      </c>
      <c r="E10" s="327" t="s">
        <v>90</v>
      </c>
      <c r="F10" s="327"/>
      <c r="G10" s="327"/>
      <c r="H10" s="327"/>
      <c r="I10" s="77" t="s">
        <v>80</v>
      </c>
      <c r="J10" s="77" t="s">
        <v>91</v>
      </c>
      <c r="K10" s="84" t="s">
        <v>92</v>
      </c>
    </row>
    <row r="11" spans="1:15" s="5" customFormat="1" ht="15" customHeight="1" thickBot="1">
      <c r="B11" s="331"/>
      <c r="C11" s="78" t="s">
        <v>89</v>
      </c>
      <c r="D11" s="82"/>
      <c r="E11" s="328" t="s">
        <v>40</v>
      </c>
      <c r="F11" s="328"/>
      <c r="G11" s="328"/>
      <c r="H11" s="328"/>
      <c r="I11" s="78" t="s">
        <v>40</v>
      </c>
      <c r="J11" s="78" t="s">
        <v>89</v>
      </c>
      <c r="K11" s="85" t="s">
        <v>89</v>
      </c>
    </row>
    <row r="12" spans="1:15" ht="15" customHeight="1">
      <c r="B12" s="107"/>
      <c r="C12" s="111"/>
      <c r="D12" s="115"/>
      <c r="E12" s="320"/>
      <c r="F12" s="321"/>
      <c r="G12" s="321"/>
      <c r="H12" s="322"/>
      <c r="I12" s="115"/>
      <c r="J12" s="111"/>
      <c r="K12" s="120"/>
    </row>
    <row r="13" spans="1:15" ht="15" customHeight="1">
      <c r="B13" s="108" t="s">
        <v>104</v>
      </c>
      <c r="C13" s="112">
        <v>132160988.04000001</v>
      </c>
      <c r="D13" s="112">
        <f>+C13</f>
        <v>132160988.04000001</v>
      </c>
      <c r="E13" s="323">
        <f>+D13</f>
        <v>132160988.04000001</v>
      </c>
      <c r="F13" s="324"/>
      <c r="G13" s="324"/>
      <c r="H13" s="325"/>
      <c r="I13" s="116">
        <v>142028797.5</v>
      </c>
      <c r="J13" s="113">
        <f>+D13-E13</f>
        <v>0</v>
      </c>
      <c r="K13" s="121">
        <f t="shared" ref="K13:K18" si="0">+E13-I13</f>
        <v>-9867809.4599999934</v>
      </c>
    </row>
    <row r="14" spans="1:15" ht="15" customHeight="1">
      <c r="B14" s="108" t="s">
        <v>103</v>
      </c>
      <c r="C14" s="112">
        <v>3258009.88</v>
      </c>
      <c r="D14" s="112">
        <f t="shared" ref="D14:E18" si="1">+C14</f>
        <v>3258009.88</v>
      </c>
      <c r="E14" s="323">
        <f t="shared" si="1"/>
        <v>3258009.88</v>
      </c>
      <c r="F14" s="324"/>
      <c r="G14" s="324"/>
      <c r="H14" s="325"/>
      <c r="I14" s="116">
        <v>3258009.88</v>
      </c>
      <c r="J14" s="113">
        <f>+D14-E14</f>
        <v>0</v>
      </c>
      <c r="K14" s="121">
        <f t="shared" si="0"/>
        <v>0</v>
      </c>
    </row>
    <row r="15" spans="1:15" ht="15" customHeight="1">
      <c r="B15" s="108" t="s">
        <v>105</v>
      </c>
      <c r="C15" s="112">
        <v>13174680.48</v>
      </c>
      <c r="D15" s="112">
        <v>13176014.439999999</v>
      </c>
      <c r="E15" s="323">
        <f t="shared" ref="E15:E18" si="2">+D15</f>
        <v>13176014.439999999</v>
      </c>
      <c r="F15" s="324"/>
      <c r="G15" s="324"/>
      <c r="H15" s="325"/>
      <c r="I15" s="116">
        <v>13176014.439999999</v>
      </c>
      <c r="J15" s="113">
        <f>+D15-E15</f>
        <v>0</v>
      </c>
      <c r="K15" s="121">
        <f t="shared" si="0"/>
        <v>0</v>
      </c>
    </row>
    <row r="16" spans="1:15" ht="15" customHeight="1">
      <c r="B16" s="108" t="s">
        <v>106</v>
      </c>
      <c r="C16" s="112">
        <v>2147653.2999999998</v>
      </c>
      <c r="D16" s="112">
        <v>2147653.2999999998</v>
      </c>
      <c r="E16" s="323">
        <f t="shared" si="2"/>
        <v>2147653.2999999998</v>
      </c>
      <c r="F16" s="324"/>
      <c r="G16" s="324"/>
      <c r="H16" s="325"/>
      <c r="I16" s="116">
        <v>2147653.2999999998</v>
      </c>
      <c r="J16" s="113">
        <f>+D16-E16</f>
        <v>0</v>
      </c>
      <c r="K16" s="121">
        <f t="shared" si="0"/>
        <v>0</v>
      </c>
    </row>
    <row r="17" spans="1:11" ht="15" customHeight="1">
      <c r="B17" s="108" t="s">
        <v>138</v>
      </c>
      <c r="C17" s="113">
        <v>0</v>
      </c>
      <c r="D17" s="112">
        <f t="shared" si="1"/>
        <v>0</v>
      </c>
      <c r="E17" s="323">
        <f t="shared" si="2"/>
        <v>0</v>
      </c>
      <c r="F17" s="324"/>
      <c r="G17" s="324"/>
      <c r="H17" s="325"/>
      <c r="I17" s="116">
        <v>0</v>
      </c>
      <c r="J17" s="113">
        <f>+D17-E17</f>
        <v>0</v>
      </c>
      <c r="K17" s="121">
        <f t="shared" si="0"/>
        <v>0</v>
      </c>
    </row>
    <row r="18" spans="1:11" ht="15" customHeight="1">
      <c r="B18" s="108" t="s">
        <v>108</v>
      </c>
      <c r="C18" s="113">
        <v>0</v>
      </c>
      <c r="D18" s="112">
        <f t="shared" si="1"/>
        <v>0</v>
      </c>
      <c r="E18" s="323">
        <f t="shared" si="2"/>
        <v>0</v>
      </c>
      <c r="F18" s="324"/>
      <c r="G18" s="324"/>
      <c r="H18" s="325"/>
      <c r="I18" s="113">
        <v>0</v>
      </c>
      <c r="J18" s="113">
        <f>D18-E18</f>
        <v>0</v>
      </c>
      <c r="K18" s="121">
        <f t="shared" si="0"/>
        <v>0</v>
      </c>
    </row>
    <row r="19" spans="1:11" ht="15" customHeight="1" thickBot="1">
      <c r="B19" s="109"/>
      <c r="C19" s="113"/>
      <c r="D19" s="113"/>
      <c r="E19" s="137"/>
      <c r="F19" s="138"/>
      <c r="G19" s="138"/>
      <c r="H19" s="139"/>
      <c r="J19" s="113"/>
      <c r="K19" s="121"/>
    </row>
    <row r="20" spans="1:11" ht="15" customHeight="1">
      <c r="B20" s="123" t="s">
        <v>26</v>
      </c>
      <c r="C20" s="124">
        <f>SUM(C13:C19)</f>
        <v>150741331.70000002</v>
      </c>
      <c r="D20" s="125">
        <f>SUM(D13:D18)</f>
        <v>150742665.66000003</v>
      </c>
      <c r="E20" s="332">
        <f>SUM(E13:E19)</f>
        <v>150742665.66000003</v>
      </c>
      <c r="F20" s="333"/>
      <c r="G20" s="333"/>
      <c r="H20" s="334"/>
      <c r="I20" s="125">
        <f>SUM(I13:I19)</f>
        <v>160610475.12</v>
      </c>
      <c r="J20" s="124">
        <f>SUM(J13:J19)</f>
        <v>0</v>
      </c>
      <c r="K20" s="126">
        <f>SUM(K13:K19)</f>
        <v>-9867809.4599999934</v>
      </c>
    </row>
    <row r="21" spans="1:11" ht="15" customHeight="1" thickBot="1">
      <c r="B21" s="110"/>
      <c r="C21" s="114"/>
      <c r="D21" s="117"/>
      <c r="E21" s="118"/>
      <c r="F21" s="103"/>
      <c r="G21" s="103"/>
      <c r="H21" s="119"/>
      <c r="I21" s="117"/>
      <c r="J21" s="114"/>
      <c r="K21" s="122"/>
    </row>
    <row r="22" spans="1:11" ht="15" customHeight="1">
      <c r="C22" s="79">
        <f>+'anexo 2 '!I20-2234851.18-'Anexo 2 Bis'!C20</f>
        <v>304411187.17000008</v>
      </c>
      <c r="D22" s="79">
        <f>+'anexo 2 '!J20-1928773.4-'Anexo 2 Bis'!D20</f>
        <v>304715930.99000007</v>
      </c>
      <c r="E22" s="271">
        <f>+'anexo 2 '!K20-'Anexo 2 Bis'!E20:H20-1928773.4</f>
        <v>304715930.99000007</v>
      </c>
      <c r="F22" s="271"/>
      <c r="G22" s="271"/>
      <c r="H22" s="271"/>
      <c r="I22" s="79">
        <f>+'anexo 2 '!L20-1872802.41-'Anexo 2 Bis'!I20</f>
        <v>294904092.52000004</v>
      </c>
      <c r="J22" s="79"/>
      <c r="K22" s="79">
        <f>+'anexo 2 '!O20-55970.99-'Anexo 2 Bis'!K20</f>
        <v>9811838.4699999932</v>
      </c>
    </row>
    <row r="23" spans="1:11" ht="15" customHeight="1">
      <c r="E23" s="272"/>
      <c r="F23" s="272"/>
      <c r="G23" s="272"/>
      <c r="H23" s="272"/>
    </row>
    <row r="24" spans="1:11" s="27" customFormat="1" ht="15" customHeight="1">
      <c r="A24" s="25"/>
      <c r="B24" s="26"/>
      <c r="C24" s="80"/>
      <c r="D24" s="273"/>
      <c r="E24" s="274"/>
      <c r="F24" s="274"/>
      <c r="G24" s="274"/>
      <c r="H24" s="161"/>
      <c r="I24" s="161"/>
      <c r="J24" s="273"/>
      <c r="K24" s="159"/>
    </row>
    <row r="25" spans="1:11" s="27" customFormat="1" ht="15" customHeight="1">
      <c r="A25" s="25"/>
      <c r="B25" s="28"/>
      <c r="C25" s="80"/>
      <c r="D25" s="204"/>
      <c r="E25" s="204"/>
      <c r="F25" s="204"/>
      <c r="G25" s="204"/>
      <c r="H25" s="161"/>
      <c r="I25" s="161"/>
      <c r="J25" s="205"/>
      <c r="K25" s="159"/>
    </row>
    <row r="26" spans="1:11" s="27" customFormat="1" ht="15" customHeight="1">
      <c r="A26" s="25"/>
      <c r="B26" s="28"/>
      <c r="C26" s="80"/>
      <c r="D26" s="204"/>
      <c r="E26" s="204"/>
      <c r="F26" s="204"/>
      <c r="G26" s="204"/>
      <c r="H26" s="161"/>
      <c r="I26" s="161"/>
      <c r="J26" s="205"/>
      <c r="K26" s="159"/>
    </row>
    <row r="34" spans="3:3" ht="15" customHeight="1">
      <c r="C34" s="80"/>
    </row>
  </sheetData>
  <mergeCells count="13">
    <mergeCell ref="E20:H20"/>
    <mergeCell ref="E16:H16"/>
    <mergeCell ref="E18:H18"/>
    <mergeCell ref="E14:H14"/>
    <mergeCell ref="E15:H15"/>
    <mergeCell ref="E17:H17"/>
    <mergeCell ref="A1:L1"/>
    <mergeCell ref="E12:H12"/>
    <mergeCell ref="E13:H13"/>
    <mergeCell ref="E9:H9"/>
    <mergeCell ref="E10:H10"/>
    <mergeCell ref="E11:H11"/>
    <mergeCell ref="B9:B11"/>
  </mergeCells>
  <phoneticPr fontId="0" type="noConversion"/>
  <printOptions horizontalCentered="1"/>
  <pageMargins left="1.3779527559055118" right="0.75" top="1.7716535433070868" bottom="1" header="0" footer="0"/>
  <pageSetup paperSize="9" scale="87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9"/>
  <sheetViews>
    <sheetView topLeftCell="B1" zoomScale="80" zoomScaleNormal="80" workbookViewId="0">
      <selection activeCell="I7" sqref="I7"/>
    </sheetView>
  </sheetViews>
  <sheetFormatPr baseColWidth="10" defaultRowHeight="15" customHeight="1"/>
  <cols>
    <col min="3" max="3" width="12.25" customWidth="1"/>
    <col min="5" max="8" width="3.125" customWidth="1"/>
    <col min="9" max="9" width="13.5" customWidth="1"/>
    <col min="12" max="12" width="12.125" customWidth="1"/>
  </cols>
  <sheetData>
    <row r="1" spans="1:15" ht="15" customHeight="1">
      <c r="A1" s="318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1"/>
      <c r="N1" s="1"/>
      <c r="O1" s="1"/>
    </row>
    <row r="3" spans="1:15" ht="15" customHeight="1">
      <c r="A3" s="2" t="s">
        <v>71</v>
      </c>
    </row>
    <row r="4" spans="1:15" ht="15" customHeight="1">
      <c r="B4" s="2" t="s">
        <v>72</v>
      </c>
    </row>
    <row r="5" spans="1:15" ht="15" customHeight="1">
      <c r="A5" t="s">
        <v>139</v>
      </c>
      <c r="K5" t="s">
        <v>2</v>
      </c>
      <c r="L5" s="33" t="s">
        <v>134</v>
      </c>
    </row>
    <row r="7" spans="1:15" ht="15" customHeight="1">
      <c r="A7" t="s">
        <v>3</v>
      </c>
      <c r="B7" s="3">
        <v>2018</v>
      </c>
      <c r="D7" t="s">
        <v>4</v>
      </c>
      <c r="E7" s="35"/>
      <c r="F7" s="35"/>
      <c r="G7" s="35"/>
      <c r="H7" s="35" t="s">
        <v>62</v>
      </c>
    </row>
    <row r="8" spans="1:15" ht="15" customHeight="1" thickBot="1"/>
    <row r="9" spans="1:15" s="5" customFormat="1" ht="15" customHeight="1">
      <c r="B9" s="342" t="s">
        <v>5</v>
      </c>
      <c r="C9" s="337" t="s">
        <v>73</v>
      </c>
      <c r="D9" s="337" t="s">
        <v>74</v>
      </c>
      <c r="E9" s="337"/>
      <c r="F9" s="337"/>
      <c r="G9" s="337"/>
      <c r="H9" s="337"/>
      <c r="I9" s="337" t="s">
        <v>75</v>
      </c>
      <c r="J9" s="4" t="s">
        <v>76</v>
      </c>
      <c r="K9" s="337" t="s">
        <v>77</v>
      </c>
      <c r="L9" s="29" t="s">
        <v>78</v>
      </c>
    </row>
    <row r="10" spans="1:15" s="5" customFormat="1" ht="15" customHeight="1">
      <c r="B10" s="343"/>
      <c r="C10" s="339"/>
      <c r="D10" s="338" t="s">
        <v>16</v>
      </c>
      <c r="E10" s="338"/>
      <c r="F10" s="338"/>
      <c r="G10" s="338"/>
      <c r="H10" s="338"/>
      <c r="I10" s="339"/>
      <c r="J10" s="6" t="s">
        <v>79</v>
      </c>
      <c r="K10" s="339"/>
      <c r="L10" s="30" t="s">
        <v>80</v>
      </c>
    </row>
    <row r="11" spans="1:15" s="5" customFormat="1" ht="15" customHeight="1">
      <c r="B11" s="343"/>
      <c r="C11" s="339"/>
      <c r="D11" s="339" t="s">
        <v>23</v>
      </c>
      <c r="E11" s="339" t="s">
        <v>24</v>
      </c>
      <c r="F11" s="339"/>
      <c r="G11" s="339"/>
      <c r="H11" s="339"/>
      <c r="I11" s="339"/>
      <c r="J11" s="6" t="s">
        <v>81</v>
      </c>
      <c r="K11" s="339"/>
      <c r="L11" s="30" t="s">
        <v>40</v>
      </c>
    </row>
    <row r="12" spans="1:15" s="5" customFormat="1" ht="15" customHeight="1" thickBot="1">
      <c r="B12" s="344"/>
      <c r="C12" s="340"/>
      <c r="D12" s="340"/>
      <c r="E12" s="340"/>
      <c r="F12" s="340"/>
      <c r="G12" s="340"/>
      <c r="H12" s="340"/>
      <c r="I12" s="340"/>
      <c r="J12" s="7" t="s">
        <v>40</v>
      </c>
      <c r="K12" s="340"/>
      <c r="L12" s="31"/>
    </row>
    <row r="13" spans="1:15" s="5" customFormat="1" ht="15" customHeight="1">
      <c r="B13" s="40"/>
      <c r="C13" s="41"/>
      <c r="D13" s="41"/>
      <c r="E13" s="335"/>
      <c r="F13" s="335"/>
      <c r="G13" s="335"/>
      <c r="H13" s="335"/>
      <c r="I13" s="41"/>
      <c r="J13" s="41"/>
      <c r="K13" s="41"/>
      <c r="L13" s="42"/>
    </row>
    <row r="14" spans="1:15" s="5" customFormat="1" ht="15" customHeight="1">
      <c r="B14" s="43"/>
      <c r="C14" s="44"/>
      <c r="D14" s="44"/>
      <c r="E14" s="336"/>
      <c r="F14" s="336"/>
      <c r="G14" s="336"/>
      <c r="H14" s="336"/>
      <c r="I14" s="44"/>
      <c r="J14" s="44"/>
      <c r="K14" s="44"/>
      <c r="L14" s="45"/>
    </row>
    <row r="15" spans="1:15" s="5" customFormat="1" ht="15" customHeight="1">
      <c r="B15" s="43"/>
      <c r="C15" s="44"/>
      <c r="D15" s="44"/>
      <c r="E15" s="336"/>
      <c r="F15" s="336"/>
      <c r="G15" s="336"/>
      <c r="H15" s="336"/>
      <c r="I15" s="44"/>
      <c r="J15" s="44"/>
      <c r="K15" s="44"/>
      <c r="L15" s="45"/>
    </row>
    <row r="16" spans="1:15" s="5" customFormat="1" ht="15" customHeight="1">
      <c r="B16" s="43"/>
      <c r="C16" s="44"/>
      <c r="D16" s="44"/>
      <c r="E16" s="336"/>
      <c r="F16" s="336"/>
      <c r="G16" s="336"/>
      <c r="H16" s="336"/>
      <c r="I16" s="44"/>
      <c r="J16" s="44"/>
      <c r="K16" s="44"/>
      <c r="L16" s="45"/>
    </row>
    <row r="17" spans="1:12" s="5" customFormat="1" ht="15" customHeight="1">
      <c r="B17" s="43"/>
      <c r="C17" s="44"/>
      <c r="D17" s="345" t="s">
        <v>93</v>
      </c>
      <c r="E17" s="346"/>
      <c r="F17" s="346"/>
      <c r="G17" s="346"/>
      <c r="H17" s="346"/>
      <c r="I17" s="347"/>
      <c r="J17" s="44"/>
      <c r="K17" s="44"/>
      <c r="L17" s="45"/>
    </row>
    <row r="18" spans="1:12" s="5" customFormat="1" ht="15" customHeight="1">
      <c r="B18" s="43"/>
      <c r="C18" s="44"/>
      <c r="D18" s="44"/>
      <c r="E18" s="336"/>
      <c r="F18" s="336"/>
      <c r="G18" s="336"/>
      <c r="H18" s="336"/>
      <c r="I18" s="44"/>
      <c r="J18" s="44"/>
      <c r="K18" s="44"/>
      <c r="L18" s="45"/>
    </row>
    <row r="19" spans="1:12" s="5" customFormat="1" ht="15" customHeight="1">
      <c r="B19" s="43"/>
      <c r="C19" s="44"/>
      <c r="D19" s="44"/>
      <c r="E19" s="336"/>
      <c r="F19" s="336"/>
      <c r="G19" s="336"/>
      <c r="H19" s="336"/>
      <c r="I19" s="44"/>
      <c r="J19" s="44"/>
      <c r="K19" s="44"/>
      <c r="L19" s="45"/>
    </row>
    <row r="20" spans="1:12" s="5" customFormat="1" ht="15" customHeight="1">
      <c r="B20" s="43"/>
      <c r="C20" s="44"/>
      <c r="D20" s="44"/>
      <c r="E20" s="336"/>
      <c r="F20" s="336"/>
      <c r="G20" s="336"/>
      <c r="H20" s="336"/>
      <c r="I20" s="44"/>
      <c r="J20" s="44"/>
      <c r="K20" s="44"/>
      <c r="L20" s="45"/>
    </row>
    <row r="21" spans="1:12" s="5" customFormat="1" ht="15" customHeight="1">
      <c r="B21" s="43"/>
      <c r="C21" s="44"/>
      <c r="D21" s="44"/>
      <c r="E21" s="336"/>
      <c r="F21" s="336"/>
      <c r="G21" s="336"/>
      <c r="H21" s="336"/>
      <c r="I21" s="44"/>
      <c r="J21" s="44"/>
      <c r="K21" s="44"/>
      <c r="L21" s="45"/>
    </row>
    <row r="22" spans="1:12" s="5" customFormat="1" ht="15" customHeight="1">
      <c r="B22" s="43"/>
      <c r="C22" s="44"/>
      <c r="D22" s="44"/>
      <c r="E22" s="336"/>
      <c r="F22" s="336"/>
      <c r="G22" s="336"/>
      <c r="H22" s="336"/>
      <c r="I22" s="44"/>
      <c r="J22" s="44"/>
      <c r="K22" s="44"/>
      <c r="L22" s="45"/>
    </row>
    <row r="23" spans="1:12" s="5" customFormat="1" ht="15" customHeight="1">
      <c r="B23" s="43"/>
      <c r="C23" s="44"/>
      <c r="D23" s="44"/>
      <c r="E23" s="336"/>
      <c r="F23" s="336"/>
      <c r="G23" s="336"/>
      <c r="H23" s="336"/>
      <c r="I23" s="44"/>
      <c r="J23" s="44"/>
      <c r="K23" s="44"/>
      <c r="L23" s="45"/>
    </row>
    <row r="24" spans="1:12" s="5" customFormat="1" ht="15" customHeight="1">
      <c r="B24" s="46"/>
      <c r="C24" s="47"/>
      <c r="D24" s="47"/>
      <c r="E24" s="341"/>
      <c r="F24" s="341"/>
      <c r="G24" s="341"/>
      <c r="H24" s="341"/>
      <c r="I24" s="47"/>
      <c r="J24" s="47"/>
      <c r="K24" s="47"/>
      <c r="L24" s="48">
        <v>0</v>
      </c>
    </row>
    <row r="25" spans="1:12" s="5" customFormat="1" ht="15" customHeight="1" thickBot="1">
      <c r="B25" s="49"/>
      <c r="C25" s="32"/>
      <c r="D25" s="32"/>
      <c r="E25" s="32"/>
      <c r="F25" s="32"/>
      <c r="G25" s="32"/>
      <c r="H25" s="32"/>
      <c r="I25" s="32"/>
      <c r="J25" s="32"/>
      <c r="K25" s="32"/>
      <c r="L25" s="50"/>
    </row>
    <row r="26" spans="1:12" s="5" customFormat="1" ht="15" customHeight="1"/>
    <row r="27" spans="1:12" s="27" customFormat="1" ht="15" customHeight="1">
      <c r="A27" s="25"/>
      <c r="B27" s="165"/>
      <c r="D27" s="274"/>
      <c r="E27" s="274"/>
      <c r="F27" s="274"/>
      <c r="G27" s="274"/>
      <c r="H27" s="161"/>
      <c r="I27" s="161"/>
      <c r="J27" s="274"/>
      <c r="K27" s="161"/>
    </row>
    <row r="28" spans="1:12" s="27" customFormat="1" ht="15" customHeight="1">
      <c r="A28" s="25"/>
      <c r="B28" s="160"/>
      <c r="D28" s="204"/>
      <c r="E28" s="204"/>
      <c r="F28" s="204"/>
      <c r="G28" s="204"/>
      <c r="H28" s="161"/>
      <c r="I28" s="161"/>
      <c r="J28" s="204"/>
      <c r="K28" s="161"/>
    </row>
    <row r="29" spans="1:12" s="27" customFormat="1" ht="15" customHeight="1">
      <c r="A29" s="25"/>
      <c r="B29" s="160"/>
      <c r="D29" s="204"/>
      <c r="E29" s="204"/>
      <c r="F29" s="204"/>
      <c r="G29" s="204"/>
      <c r="H29" s="161"/>
      <c r="I29" s="161"/>
      <c r="J29" s="204"/>
      <c r="K29" s="161"/>
    </row>
  </sheetData>
  <mergeCells count="21">
    <mergeCell ref="E21:H21"/>
    <mergeCell ref="E23:H23"/>
    <mergeCell ref="E24:H24"/>
    <mergeCell ref="B9:B12"/>
    <mergeCell ref="C9:C12"/>
    <mergeCell ref="D11:D12"/>
    <mergeCell ref="E11:H12"/>
    <mergeCell ref="E16:H16"/>
    <mergeCell ref="E18:H18"/>
    <mergeCell ref="D17:I17"/>
    <mergeCell ref="E22:H22"/>
    <mergeCell ref="E19:H19"/>
    <mergeCell ref="E20:H20"/>
    <mergeCell ref="A1:L1"/>
    <mergeCell ref="E13:H13"/>
    <mergeCell ref="E14:H14"/>
    <mergeCell ref="E15:H15"/>
    <mergeCell ref="D9:H9"/>
    <mergeCell ref="D10:H10"/>
    <mergeCell ref="I9:I12"/>
    <mergeCell ref="K9:K12"/>
  </mergeCells>
  <phoneticPr fontId="0" type="noConversion"/>
  <printOptions horizontalCentered="1"/>
  <pageMargins left="1.1811023622047245" right="0.75" top="1.7716535433070868" bottom="1" header="0" footer="0"/>
  <pageSetup paperSize="9" orientation="landscape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2"/>
  <sheetViews>
    <sheetView topLeftCell="A4" zoomScale="90" zoomScaleNormal="90" workbookViewId="0">
      <selection activeCell="J28" sqref="J28"/>
    </sheetView>
  </sheetViews>
  <sheetFormatPr baseColWidth="10" defaultColWidth="10" defaultRowHeight="15" customHeight="1"/>
  <cols>
    <col min="1" max="1" width="9.25" style="168" customWidth="1"/>
    <col min="2" max="2" width="5.5" style="168" customWidth="1"/>
    <col min="3" max="3" width="26" style="24" customWidth="1"/>
    <col min="4" max="4" width="3.5" style="24" customWidth="1"/>
    <col min="5" max="5" width="2.625" style="24" customWidth="1"/>
    <col min="6" max="6" width="3.125" style="24" customWidth="1"/>
    <col min="7" max="7" width="3.375" style="24" customWidth="1"/>
    <col min="8" max="8" width="13.375" style="24" customWidth="1"/>
    <col min="9" max="9" width="13.75" style="24" customWidth="1"/>
    <col min="10" max="10" width="16.875" style="24" customWidth="1"/>
    <col min="11" max="11" width="9" style="24" customWidth="1"/>
    <col min="12" max="16384" width="10" style="24"/>
  </cols>
  <sheetData>
    <row r="1" spans="1:16" ht="15" customHeight="1">
      <c r="A1" s="299" t="s">
        <v>0</v>
      </c>
      <c r="B1" s="299"/>
      <c r="C1" s="300"/>
      <c r="D1" s="300"/>
      <c r="E1" s="300"/>
      <c r="F1" s="300"/>
      <c r="G1" s="300"/>
      <c r="H1" s="300"/>
      <c r="I1" s="300"/>
      <c r="J1" s="300"/>
      <c r="K1" s="300"/>
      <c r="L1" s="168"/>
      <c r="M1" s="168"/>
      <c r="N1" s="168"/>
      <c r="O1" s="168"/>
      <c r="P1" s="168"/>
    </row>
    <row r="2" spans="1:16" s="169" customFormat="1" ht="1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169" customFormat="1" ht="15" customHeight="1">
      <c r="A3" s="301" t="s">
        <v>28</v>
      </c>
      <c r="B3" s="301"/>
      <c r="C3" s="302"/>
      <c r="D3" s="302"/>
      <c r="E3" s="302"/>
      <c r="F3" s="302"/>
      <c r="G3" s="302"/>
      <c r="H3" s="302"/>
      <c r="I3" s="302"/>
      <c r="J3" s="302"/>
      <c r="K3" s="302"/>
      <c r="L3" s="24"/>
      <c r="M3" s="24"/>
      <c r="N3" s="24"/>
      <c r="O3" s="24"/>
      <c r="P3" s="24"/>
    </row>
    <row r="4" spans="1:16" ht="15" customHeight="1">
      <c r="A4" s="24"/>
      <c r="B4" s="24"/>
      <c r="C4" s="170"/>
    </row>
    <row r="5" spans="1:16" ht="15" customHeight="1">
      <c r="A5" s="171" t="s">
        <v>133</v>
      </c>
      <c r="B5" s="172"/>
      <c r="C5" s="173"/>
      <c r="D5" s="173"/>
      <c r="E5" s="173"/>
      <c r="F5" s="173"/>
      <c r="G5" s="173"/>
      <c r="H5" s="173"/>
      <c r="I5" s="174"/>
      <c r="J5" s="174" t="s">
        <v>29</v>
      </c>
      <c r="K5" s="175" t="s">
        <v>134</v>
      </c>
    </row>
    <row r="6" spans="1:16" ht="15" customHeight="1">
      <c r="A6" s="172" t="s">
        <v>30</v>
      </c>
      <c r="B6" s="176">
        <v>2018</v>
      </c>
      <c r="C6" s="177" t="s">
        <v>31</v>
      </c>
      <c r="D6" s="178"/>
      <c r="E6" s="178"/>
      <c r="F6" s="178"/>
      <c r="G6" s="179" t="s">
        <v>62</v>
      </c>
      <c r="H6" s="174"/>
      <c r="I6" s="174"/>
      <c r="J6" s="174"/>
      <c r="K6" s="174"/>
    </row>
    <row r="7" spans="1:16" ht="15" customHeight="1">
      <c r="A7" s="172"/>
      <c r="B7" s="172"/>
      <c r="C7" s="177"/>
      <c r="D7" s="174"/>
      <c r="E7" s="174"/>
      <c r="F7" s="174"/>
      <c r="G7" s="174"/>
      <c r="H7" s="174"/>
      <c r="I7" s="174"/>
      <c r="J7" s="174"/>
      <c r="K7" s="174"/>
    </row>
    <row r="8" spans="1:16" ht="15" customHeight="1">
      <c r="A8" s="18"/>
      <c r="B8" s="18"/>
    </row>
    <row r="9" spans="1:16" ht="15" customHeight="1">
      <c r="A9" s="180"/>
      <c r="B9" s="51"/>
      <c r="C9" s="51"/>
      <c r="D9" s="51"/>
      <c r="E9" s="51"/>
      <c r="F9" s="51"/>
      <c r="G9" s="51"/>
      <c r="H9" s="52" t="s">
        <v>32</v>
      </c>
      <c r="I9" s="51" t="s">
        <v>33</v>
      </c>
      <c r="J9" s="52" t="s">
        <v>34</v>
      </c>
      <c r="K9" s="52"/>
    </row>
    <row r="10" spans="1:16" ht="15" customHeight="1">
      <c r="A10" s="181"/>
      <c r="B10" s="53"/>
      <c r="C10" s="53" t="s">
        <v>35</v>
      </c>
      <c r="D10" s="53"/>
      <c r="E10" s="53"/>
      <c r="F10" s="53"/>
      <c r="G10" s="53"/>
      <c r="H10" s="54" t="s">
        <v>36</v>
      </c>
      <c r="I10" s="53" t="s">
        <v>37</v>
      </c>
      <c r="J10" s="54" t="s">
        <v>38</v>
      </c>
      <c r="K10" s="54" t="s">
        <v>39</v>
      </c>
    </row>
    <row r="11" spans="1:16" ht="15" customHeight="1">
      <c r="A11" s="57"/>
      <c r="B11" s="55"/>
      <c r="C11" s="55"/>
      <c r="D11" s="55"/>
      <c r="E11" s="55"/>
      <c r="F11" s="55"/>
      <c r="G11" s="55"/>
      <c r="H11" s="56" t="s">
        <v>40</v>
      </c>
      <c r="I11" s="55" t="s">
        <v>4</v>
      </c>
      <c r="J11" s="182" t="s">
        <v>41</v>
      </c>
      <c r="K11" s="182"/>
    </row>
    <row r="12" spans="1:16" ht="15" customHeight="1">
      <c r="A12" s="181"/>
      <c r="B12" s="53"/>
      <c r="C12" s="183"/>
      <c r="D12" s="183"/>
      <c r="E12" s="183"/>
      <c r="F12" s="183"/>
      <c r="G12" s="183"/>
      <c r="H12" s="184"/>
      <c r="I12" s="184"/>
      <c r="J12" s="184"/>
      <c r="K12" s="184"/>
    </row>
    <row r="13" spans="1:16" ht="15" customHeight="1">
      <c r="A13" s="181" t="s">
        <v>42</v>
      </c>
      <c r="B13" s="185">
        <v>1</v>
      </c>
      <c r="C13" s="183" t="s">
        <v>43</v>
      </c>
      <c r="D13" s="186"/>
      <c r="E13" s="186"/>
      <c r="F13" s="186"/>
      <c r="G13" s="187"/>
      <c r="H13" s="188">
        <f>+'anexo 3 '!L24</f>
        <v>0</v>
      </c>
      <c r="I13" s="188">
        <v>0</v>
      </c>
      <c r="J13" s="188">
        <f>+H13-I13</f>
        <v>0</v>
      </c>
      <c r="K13" s="54" t="s">
        <v>44</v>
      </c>
    </row>
    <row r="14" spans="1:16" ht="15" customHeight="1">
      <c r="A14" s="181" t="s">
        <v>45</v>
      </c>
      <c r="B14" s="185">
        <v>2</v>
      </c>
      <c r="C14" s="189" t="s">
        <v>46</v>
      </c>
      <c r="D14" s="186"/>
      <c r="E14" s="186"/>
      <c r="F14" s="186"/>
      <c r="G14" s="187"/>
      <c r="H14" s="62">
        <f>+SUM('Anexo 2 Bis'!D13:D15)</f>
        <v>148595012.36000001</v>
      </c>
      <c r="I14" s="62">
        <f>+'Anexo I Programacion Financiera'!K14</f>
        <v>141953487.72999999</v>
      </c>
      <c r="J14" s="62">
        <f>+H14-I14</f>
        <v>6641524.630000025</v>
      </c>
      <c r="K14" s="54" t="s">
        <v>47</v>
      </c>
    </row>
    <row r="15" spans="1:16" ht="15" customHeight="1">
      <c r="A15" s="181" t="s">
        <v>48</v>
      </c>
      <c r="B15" s="185">
        <v>3</v>
      </c>
      <c r="C15" s="189" t="s">
        <v>49</v>
      </c>
      <c r="D15" s="186"/>
      <c r="E15" s="186"/>
      <c r="F15" s="186"/>
      <c r="G15" s="187"/>
      <c r="H15" s="188">
        <f>+H13-H14</f>
        <v>-148595012.36000001</v>
      </c>
      <c r="I15" s="188">
        <f>+I13-I14</f>
        <v>-141953487.72999999</v>
      </c>
      <c r="J15" s="188">
        <f>+J13-J14</f>
        <v>-6641524.630000025</v>
      </c>
      <c r="K15" s="54"/>
    </row>
    <row r="16" spans="1:16" ht="15" customHeight="1">
      <c r="A16" s="181" t="s">
        <v>50</v>
      </c>
      <c r="B16" s="185">
        <v>4</v>
      </c>
      <c r="C16" s="189" t="s">
        <v>51</v>
      </c>
      <c r="D16" s="190"/>
      <c r="E16" s="190"/>
      <c r="F16" s="190"/>
      <c r="G16" s="191"/>
      <c r="H16" s="192">
        <v>0</v>
      </c>
      <c r="I16" s="188">
        <v>0</v>
      </c>
      <c r="J16" s="188">
        <f>+H16-I16</f>
        <v>0</v>
      </c>
      <c r="K16" s="54" t="s">
        <v>44</v>
      </c>
    </row>
    <row r="17" spans="1:12" ht="15" customHeight="1">
      <c r="A17" s="181" t="s">
        <v>52</v>
      </c>
      <c r="B17" s="185">
        <v>5</v>
      </c>
      <c r="C17" s="189" t="s">
        <v>53</v>
      </c>
      <c r="D17" s="186"/>
      <c r="E17" s="186"/>
      <c r="F17" s="186"/>
      <c r="G17" s="187"/>
      <c r="H17" s="62">
        <f>+SUM('Anexo 2 Bis'!D16:D17)</f>
        <v>2147653.2999999998</v>
      </c>
      <c r="I17" s="62">
        <f>+'Anexo I Programacion Financiera'!K17</f>
        <v>680874</v>
      </c>
      <c r="J17" s="62">
        <f>+H17-I17</f>
        <v>1466779.2999999998</v>
      </c>
      <c r="K17" s="54" t="s">
        <v>47</v>
      </c>
    </row>
    <row r="18" spans="1:12" ht="15" customHeight="1">
      <c r="A18" s="181" t="s">
        <v>54</v>
      </c>
      <c r="B18" s="185">
        <v>6</v>
      </c>
      <c r="C18" s="189" t="s">
        <v>55</v>
      </c>
      <c r="D18" s="186"/>
      <c r="E18" s="186"/>
      <c r="F18" s="186"/>
      <c r="G18" s="187"/>
      <c r="H18" s="188">
        <f>+H15+H16-H17</f>
        <v>-150742665.66000003</v>
      </c>
      <c r="I18" s="188">
        <f>+I15+I16-I17</f>
        <v>-142634361.72999999</v>
      </c>
      <c r="J18" s="188">
        <f>+J15+J16-J17</f>
        <v>-8108303.9300000248</v>
      </c>
      <c r="K18" s="54"/>
    </row>
    <row r="19" spans="1:12" ht="15" customHeight="1">
      <c r="A19" s="181"/>
      <c r="B19" s="185">
        <v>7</v>
      </c>
      <c r="C19" s="189" t="s">
        <v>101</v>
      </c>
      <c r="D19" s="186"/>
      <c r="E19" s="186"/>
      <c r="F19" s="186"/>
      <c r="G19" s="187"/>
      <c r="H19" s="188">
        <f>+H13+H16</f>
        <v>0</v>
      </c>
      <c r="I19" s="188">
        <f>+I13-I16</f>
        <v>0</v>
      </c>
      <c r="J19" s="188">
        <f>+J13-J16</f>
        <v>0</v>
      </c>
      <c r="K19" s="54"/>
    </row>
    <row r="20" spans="1:12" ht="15" customHeight="1">
      <c r="A20" s="181"/>
      <c r="B20" s="185">
        <v>8</v>
      </c>
      <c r="C20" s="189" t="s">
        <v>102</v>
      </c>
      <c r="D20" s="186"/>
      <c r="E20" s="186"/>
      <c r="F20" s="186"/>
      <c r="G20" s="187"/>
      <c r="H20" s="62">
        <f>+H14+H17</f>
        <v>150742665.66000003</v>
      </c>
      <c r="I20" s="62">
        <f>+I14+I17</f>
        <v>142634361.72999999</v>
      </c>
      <c r="J20" s="62">
        <f>+J14+J17</f>
        <v>8108303.9300000248</v>
      </c>
      <c r="K20" s="54"/>
    </row>
    <row r="21" spans="1:12" ht="15" customHeight="1">
      <c r="A21" s="181" t="s">
        <v>56</v>
      </c>
      <c r="B21" s="185">
        <v>9</v>
      </c>
      <c r="C21" s="189" t="s">
        <v>57</v>
      </c>
      <c r="D21" s="186"/>
      <c r="E21" s="186"/>
      <c r="F21" s="186"/>
      <c r="G21" s="187"/>
      <c r="H21" s="188">
        <v>0</v>
      </c>
      <c r="I21" s="188">
        <v>0</v>
      </c>
      <c r="J21" s="188">
        <f>+H21-I21</f>
        <v>0</v>
      </c>
      <c r="K21" s="54" t="s">
        <v>44</v>
      </c>
    </row>
    <row r="22" spans="1:12" ht="15" customHeight="1">
      <c r="A22" s="181" t="s">
        <v>58</v>
      </c>
      <c r="B22" s="185">
        <v>10</v>
      </c>
      <c r="C22" s="189" t="s">
        <v>59</v>
      </c>
      <c r="D22" s="186"/>
      <c r="E22" s="186"/>
      <c r="F22" s="186"/>
      <c r="G22" s="187"/>
      <c r="H22" s="188">
        <v>0</v>
      </c>
      <c r="I22" s="188">
        <v>0</v>
      </c>
      <c r="J22" s="188">
        <f>+H22-I22</f>
        <v>0</v>
      </c>
      <c r="K22" s="54" t="s">
        <v>47</v>
      </c>
    </row>
    <row r="23" spans="1:12" ht="15" customHeight="1">
      <c r="A23" s="181" t="s">
        <v>60</v>
      </c>
      <c r="B23" s="185">
        <v>11</v>
      </c>
      <c r="C23" s="189" t="s">
        <v>61</v>
      </c>
      <c r="D23" s="186"/>
      <c r="E23" s="186"/>
      <c r="F23" s="186"/>
      <c r="G23" s="187"/>
      <c r="H23" s="62">
        <f>+H18+H21-H22</f>
        <v>-150742665.66000003</v>
      </c>
      <c r="I23" s="62">
        <f>+I18+I21-I22</f>
        <v>-142634361.72999999</v>
      </c>
      <c r="J23" s="62">
        <f>+J18+J21-J22</f>
        <v>-8108303.9300000248</v>
      </c>
      <c r="K23" s="54"/>
    </row>
    <row r="24" spans="1:12" ht="15" customHeight="1">
      <c r="A24" s="181" t="s">
        <v>62</v>
      </c>
      <c r="B24" s="185">
        <v>12</v>
      </c>
      <c r="C24" s="189" t="s">
        <v>63</v>
      </c>
      <c r="D24" s="186"/>
      <c r="E24" s="186"/>
      <c r="F24" s="186"/>
      <c r="G24" s="187"/>
      <c r="H24" s="188">
        <v>0</v>
      </c>
      <c r="I24" s="188">
        <v>0</v>
      </c>
      <c r="J24" s="188">
        <f>+H24-I24</f>
        <v>0</v>
      </c>
      <c r="K24" s="54"/>
    </row>
    <row r="25" spans="1:12" ht="15" customHeight="1">
      <c r="A25" s="181" t="s">
        <v>64</v>
      </c>
      <c r="B25" s="185">
        <v>13</v>
      </c>
      <c r="C25" s="189" t="s">
        <v>65</v>
      </c>
      <c r="D25" s="186"/>
      <c r="E25" s="186"/>
      <c r="F25" s="186"/>
      <c r="G25" s="187"/>
      <c r="H25" s="188">
        <f>+'Anexo 2 Bis'!D18</f>
        <v>0</v>
      </c>
      <c r="I25" s="188">
        <f>+'Anexo I Programacion Financiera'!I25</f>
        <v>0</v>
      </c>
      <c r="J25" s="188">
        <f>+H25-I25</f>
        <v>0</v>
      </c>
      <c r="K25" s="54" t="s">
        <v>66</v>
      </c>
    </row>
    <row r="26" spans="1:12" ht="15" customHeight="1">
      <c r="A26" s="181" t="s">
        <v>67</v>
      </c>
      <c r="B26" s="185">
        <v>14</v>
      </c>
      <c r="C26" s="189" t="s">
        <v>68</v>
      </c>
      <c r="D26" s="186"/>
      <c r="E26" s="186"/>
      <c r="F26" s="186"/>
      <c r="G26" s="187"/>
      <c r="H26" s="188">
        <f>+H24-H25</f>
        <v>0</v>
      </c>
      <c r="I26" s="188">
        <f>+I24-I25</f>
        <v>0</v>
      </c>
      <c r="J26" s="188">
        <f>+J24-J25</f>
        <v>0</v>
      </c>
      <c r="K26" s="54"/>
    </row>
    <row r="27" spans="1:12" ht="15" customHeight="1">
      <c r="A27" s="57" t="s">
        <v>69</v>
      </c>
      <c r="B27" s="58">
        <v>15</v>
      </c>
      <c r="C27" s="59" t="s">
        <v>70</v>
      </c>
      <c r="D27" s="60"/>
      <c r="E27" s="60"/>
      <c r="F27" s="60"/>
      <c r="G27" s="61"/>
      <c r="H27" s="62">
        <f>+H23+H26</f>
        <v>-150742665.66000003</v>
      </c>
      <c r="I27" s="62">
        <f>+I23+I26</f>
        <v>-142634361.72999999</v>
      </c>
      <c r="J27" s="62">
        <f>+J23+J26</f>
        <v>-8108303.9300000248</v>
      </c>
      <c r="K27" s="56"/>
    </row>
    <row r="29" spans="1:12" ht="15" customHeight="1">
      <c r="A29" s="349"/>
      <c r="B29" s="349"/>
      <c r="C29" s="349"/>
      <c r="D29" s="349"/>
      <c r="E29" s="349"/>
      <c r="F29" s="349"/>
      <c r="G29" s="349"/>
      <c r="H29" s="349"/>
      <c r="I29" s="349"/>
      <c r="J29" s="349"/>
      <c r="K29" s="349"/>
      <c r="L29" s="349"/>
    </row>
    <row r="30" spans="1:12" s="195" customFormat="1" ht="15" customHeight="1">
      <c r="A30" s="193"/>
      <c r="B30" s="193"/>
      <c r="C30" s="194"/>
      <c r="D30" s="348"/>
      <c r="E30" s="348"/>
      <c r="F30" s="348"/>
      <c r="G30" s="348"/>
      <c r="H30" s="306"/>
      <c r="I30" s="306"/>
      <c r="J30" s="348"/>
      <c r="K30" s="306"/>
    </row>
    <row r="31" spans="1:12" s="195" customFormat="1" ht="15" customHeight="1">
      <c r="A31" s="193"/>
      <c r="B31" s="193"/>
      <c r="C31" s="196"/>
      <c r="D31" s="305"/>
      <c r="E31" s="305"/>
      <c r="F31" s="305"/>
      <c r="G31" s="305"/>
      <c r="H31" s="306"/>
      <c r="I31" s="306"/>
      <c r="J31" s="305"/>
      <c r="K31" s="306"/>
    </row>
    <row r="32" spans="1:12" s="195" customFormat="1" ht="15" customHeight="1">
      <c r="A32" s="193"/>
      <c r="B32" s="193"/>
      <c r="C32" s="196"/>
      <c r="D32" s="305"/>
      <c r="E32" s="305"/>
      <c r="F32" s="305"/>
      <c r="G32" s="305"/>
      <c r="H32" s="306"/>
      <c r="I32" s="306"/>
      <c r="J32" s="305"/>
      <c r="K32" s="306"/>
    </row>
  </sheetData>
  <mergeCells count="9">
    <mergeCell ref="A1:K1"/>
    <mergeCell ref="A3:K3"/>
    <mergeCell ref="J31:K31"/>
    <mergeCell ref="J32:K32"/>
    <mergeCell ref="D30:I30"/>
    <mergeCell ref="J30:K30"/>
    <mergeCell ref="D31:I31"/>
    <mergeCell ref="D32:I32"/>
    <mergeCell ref="A29:L29"/>
  </mergeCells>
  <phoneticPr fontId="5" type="noConversion"/>
  <pageMargins left="0.98425196850393704" right="0.39370078740157483" top="1.5748031496062993" bottom="1" header="0" footer="0"/>
  <pageSetup paperSize="9" scale="95" orientation="landscape" horizontalDpi="4294967294" verticalDpi="300" r:id="rId1"/>
  <headerFooter alignWithMargins="0"/>
  <legacyDrawing r:id="rId2"/>
  <oleObjects>
    <oleObject progId="PBrush" shapeId="2049" r:id="rId3"/>
  </oleObjects>
</worksheet>
</file>

<file path=xl/worksheets/sheet6.xml><?xml version="1.0" encoding="utf-8"?>
<worksheet xmlns="http://schemas.openxmlformats.org/spreadsheetml/2006/main" xmlns:r="http://schemas.openxmlformats.org/officeDocument/2006/relationships">
  <dimension ref="B1:M41"/>
  <sheetViews>
    <sheetView workbookViewId="0">
      <selection activeCell="B15" sqref="B15:K15"/>
    </sheetView>
  </sheetViews>
  <sheetFormatPr baseColWidth="10" defaultRowHeight="12.75"/>
  <cols>
    <col min="1" max="1" width="5.25" customWidth="1"/>
    <col min="2" max="7" width="9.875" customWidth="1"/>
    <col min="8" max="10" width="3.25" customWidth="1"/>
    <col min="11" max="12" width="3.125" customWidth="1"/>
  </cols>
  <sheetData>
    <row r="1" spans="2:13">
      <c r="B1" s="68"/>
      <c r="C1" s="65"/>
      <c r="D1" s="65"/>
      <c r="E1" s="65"/>
      <c r="F1" s="65"/>
      <c r="G1" s="65"/>
      <c r="H1" s="65"/>
      <c r="I1" s="65"/>
      <c r="J1" s="65"/>
      <c r="K1" s="66"/>
    </row>
    <row r="2" spans="2:13">
      <c r="B2" s="127"/>
      <c r="C2" s="141"/>
      <c r="D2" s="141"/>
      <c r="E2" s="141"/>
      <c r="F2" s="141"/>
      <c r="G2" s="141"/>
      <c r="H2" s="141"/>
      <c r="I2" s="141"/>
      <c r="J2" s="141"/>
      <c r="K2" s="67"/>
    </row>
    <row r="3" spans="2:13">
      <c r="B3" s="127"/>
      <c r="C3" s="128"/>
      <c r="D3" s="128" t="s">
        <v>141</v>
      </c>
      <c r="E3" s="128"/>
      <c r="F3" s="128"/>
      <c r="G3" s="141"/>
      <c r="H3" s="141"/>
      <c r="I3" s="141"/>
      <c r="J3" s="141"/>
      <c r="K3" s="67"/>
    </row>
    <row r="4" spans="2:13">
      <c r="B4" s="127"/>
      <c r="C4" s="128"/>
      <c r="D4" s="128"/>
      <c r="E4" s="128"/>
      <c r="F4" s="128"/>
      <c r="G4" s="141"/>
      <c r="H4" s="141"/>
      <c r="I4" s="141"/>
      <c r="J4" s="141"/>
      <c r="K4" s="67"/>
    </row>
    <row r="5" spans="2:13">
      <c r="B5" s="127"/>
      <c r="C5" s="128"/>
      <c r="D5" s="128" t="s">
        <v>144</v>
      </c>
      <c r="E5" s="128"/>
      <c r="F5" s="128"/>
      <c r="G5" s="141"/>
      <c r="H5" s="141"/>
      <c r="I5" s="141"/>
      <c r="J5" s="141"/>
      <c r="K5" s="67"/>
    </row>
    <row r="6" spans="2:13">
      <c r="B6" s="127"/>
      <c r="C6" s="141"/>
      <c r="D6" s="141"/>
      <c r="E6" s="141"/>
      <c r="F6" s="141"/>
      <c r="G6" s="141"/>
      <c r="H6" s="141"/>
      <c r="I6" s="141"/>
      <c r="J6" s="141"/>
      <c r="K6" s="67"/>
    </row>
    <row r="7" spans="2:13">
      <c r="B7" s="127"/>
      <c r="C7" s="141"/>
      <c r="D7" s="141"/>
      <c r="E7" s="141"/>
      <c r="F7" s="141"/>
      <c r="G7" s="141"/>
      <c r="H7" s="141"/>
      <c r="I7" s="141"/>
      <c r="J7" s="141"/>
      <c r="K7" s="67"/>
    </row>
    <row r="8" spans="2:13">
      <c r="B8" s="69" t="s">
        <v>140</v>
      </c>
      <c r="C8" s="70"/>
      <c r="D8" s="70"/>
      <c r="E8" s="70"/>
      <c r="F8" s="70"/>
      <c r="G8" s="70"/>
      <c r="H8" s="70"/>
      <c r="I8" s="70"/>
      <c r="J8" s="70"/>
      <c r="K8" s="104"/>
    </row>
    <row r="9" spans="2:13">
      <c r="B9" s="69"/>
      <c r="C9" s="70"/>
      <c r="D9" s="70"/>
      <c r="E9" s="70"/>
      <c r="F9" s="70"/>
      <c r="G9" s="70"/>
      <c r="H9" s="70"/>
      <c r="I9" s="70"/>
      <c r="J9" s="70"/>
      <c r="K9" s="104"/>
    </row>
    <row r="10" spans="2:13">
      <c r="B10" s="74" t="s">
        <v>29</v>
      </c>
      <c r="C10" s="9"/>
      <c r="D10" s="9" t="s">
        <v>134</v>
      </c>
      <c r="E10" s="70"/>
      <c r="F10" s="70"/>
      <c r="G10" s="70"/>
      <c r="H10" s="70"/>
      <c r="I10" s="70"/>
      <c r="J10" s="70"/>
      <c r="K10" s="104"/>
    </row>
    <row r="11" spans="2:13">
      <c r="B11" s="69"/>
      <c r="C11" s="70"/>
      <c r="D11" s="70"/>
      <c r="E11" s="70"/>
      <c r="F11" s="70"/>
      <c r="G11" s="70"/>
      <c r="H11" s="71">
        <v>1</v>
      </c>
      <c r="I11" s="71">
        <v>2</v>
      </c>
      <c r="J11" s="71">
        <v>3</v>
      </c>
      <c r="K11" s="105">
        <v>4</v>
      </c>
    </row>
    <row r="12" spans="2:13">
      <c r="B12" s="148" t="s">
        <v>147</v>
      </c>
      <c r="C12" s="70"/>
      <c r="D12" s="70"/>
      <c r="E12" s="70"/>
      <c r="F12" s="70"/>
      <c r="G12" s="70" t="s">
        <v>31</v>
      </c>
      <c r="H12" s="129"/>
      <c r="I12" s="129"/>
      <c r="J12" s="129"/>
      <c r="K12" s="140" t="s">
        <v>62</v>
      </c>
    </row>
    <row r="13" spans="2:13" ht="13.5" thickBot="1">
      <c r="B13" s="72"/>
      <c r="C13" s="73"/>
      <c r="D13" s="73"/>
      <c r="E13" s="73"/>
      <c r="F13" s="73"/>
      <c r="G13" s="73"/>
      <c r="H13" s="73"/>
      <c r="I13" s="73"/>
      <c r="J13" s="73"/>
      <c r="K13" s="106"/>
    </row>
    <row r="14" spans="2:13" ht="12.75" customHeight="1" thickBot="1">
      <c r="B14" s="70"/>
      <c r="C14" s="70"/>
      <c r="D14" s="70"/>
      <c r="E14" s="70"/>
      <c r="F14" s="70"/>
      <c r="G14" s="70"/>
      <c r="H14" s="70"/>
      <c r="I14" s="70"/>
      <c r="J14" s="70"/>
      <c r="K14" s="70"/>
    </row>
    <row r="15" spans="2:13" ht="136.5" customHeight="1" thickBot="1">
      <c r="B15" s="350" t="s">
        <v>169</v>
      </c>
      <c r="C15" s="351"/>
      <c r="D15" s="351"/>
      <c r="E15" s="351"/>
      <c r="F15" s="351"/>
      <c r="G15" s="351"/>
      <c r="H15" s="351"/>
      <c r="I15" s="351"/>
      <c r="J15" s="351"/>
      <c r="K15" s="352"/>
      <c r="L15" s="64"/>
      <c r="M15" s="64"/>
    </row>
    <row r="16" spans="2:13" ht="12.75" customHeight="1"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64"/>
      <c r="M16" s="64"/>
    </row>
    <row r="17" spans="2:13" ht="42.75" customHeight="1"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64"/>
      <c r="M17" s="64"/>
    </row>
    <row r="18" spans="2:13" s="146" customFormat="1" ht="26.25" customHeight="1"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5"/>
      <c r="M18" s="145"/>
    </row>
    <row r="19" spans="2:13">
      <c r="B19" s="143"/>
      <c r="C19" s="143"/>
      <c r="D19" s="143"/>
      <c r="E19" s="143"/>
      <c r="F19" s="143"/>
      <c r="G19" s="143"/>
      <c r="H19" s="143"/>
      <c r="I19" s="143"/>
      <c r="J19" s="143"/>
      <c r="K19" s="143"/>
    </row>
    <row r="20" spans="2:13">
      <c r="B20" s="143"/>
      <c r="C20" s="143"/>
      <c r="D20" s="143"/>
      <c r="E20" s="143"/>
      <c r="F20" s="143"/>
      <c r="G20" s="143"/>
      <c r="H20" s="143"/>
      <c r="I20" s="143"/>
      <c r="J20" s="143"/>
      <c r="K20" s="143"/>
    </row>
    <row r="21" spans="2:13">
      <c r="B21" s="143"/>
      <c r="C21" s="143"/>
      <c r="D21" s="143"/>
      <c r="E21" s="143"/>
      <c r="F21" s="143"/>
      <c r="G21" s="143"/>
      <c r="H21" s="143"/>
      <c r="I21" s="143"/>
      <c r="J21" s="143"/>
      <c r="K21" s="143"/>
    </row>
    <row r="22" spans="2:13">
      <c r="B22" s="143"/>
      <c r="C22" s="143"/>
      <c r="D22" s="143"/>
      <c r="E22" s="143"/>
      <c r="F22" s="143"/>
      <c r="G22" s="143"/>
      <c r="H22" s="143"/>
      <c r="I22" s="143"/>
      <c r="J22" s="143"/>
      <c r="K22" s="143"/>
    </row>
    <row r="23" spans="2:13">
      <c r="B23" s="143"/>
      <c r="C23" s="143"/>
      <c r="D23" s="143"/>
      <c r="E23" s="143"/>
      <c r="F23" s="143"/>
      <c r="G23" s="143"/>
      <c r="H23" s="143"/>
      <c r="I23" s="143"/>
      <c r="J23" s="143"/>
      <c r="K23" s="143"/>
    </row>
    <row r="24" spans="2:13">
      <c r="B24" s="143"/>
      <c r="C24" s="143"/>
      <c r="D24" s="143"/>
      <c r="E24" s="143"/>
      <c r="F24" s="143"/>
      <c r="G24" s="143"/>
      <c r="H24" s="143"/>
      <c r="I24" s="143"/>
      <c r="J24" s="143"/>
      <c r="K24" s="143"/>
    </row>
    <row r="25" spans="2:13">
      <c r="B25" s="70"/>
      <c r="C25" s="70"/>
      <c r="D25" s="70"/>
      <c r="E25" s="70"/>
      <c r="F25" s="70"/>
      <c r="G25" s="70"/>
      <c r="H25" s="70"/>
      <c r="I25" s="70"/>
      <c r="J25" s="70"/>
      <c r="K25" s="70"/>
    </row>
    <row r="26" spans="2:13">
      <c r="B26" s="70"/>
      <c r="C26" s="70"/>
      <c r="D26" s="70"/>
      <c r="E26" s="70"/>
      <c r="F26" s="70"/>
      <c r="G26" s="70"/>
      <c r="H26" s="70"/>
      <c r="I26" s="70"/>
      <c r="J26" s="70"/>
      <c r="K26" s="70"/>
    </row>
    <row r="27" spans="2:13">
      <c r="B27" s="70"/>
      <c r="C27" s="70"/>
      <c r="D27" s="70"/>
      <c r="E27" s="70"/>
      <c r="F27" s="70"/>
      <c r="G27" s="70"/>
      <c r="H27" s="70"/>
      <c r="I27" s="70"/>
      <c r="J27" s="70"/>
      <c r="K27" s="70"/>
    </row>
    <row r="28" spans="2:13">
      <c r="B28" s="70"/>
      <c r="C28" s="70"/>
      <c r="D28" s="70"/>
      <c r="E28" s="70"/>
      <c r="F28" s="70"/>
      <c r="G28" s="70"/>
      <c r="H28" s="70"/>
      <c r="I28" s="70"/>
      <c r="J28" s="70"/>
      <c r="K28" s="70"/>
    </row>
    <row r="29" spans="2:13">
      <c r="B29" s="70"/>
      <c r="C29" s="70"/>
      <c r="D29" s="70"/>
      <c r="E29" s="70"/>
      <c r="F29" s="70"/>
      <c r="G29" s="70"/>
      <c r="H29" s="70"/>
      <c r="I29" s="70"/>
      <c r="J29" s="70"/>
      <c r="K29" s="70"/>
    </row>
    <row r="30" spans="2:13">
      <c r="B30" s="70"/>
      <c r="C30" s="70"/>
      <c r="D30" s="70"/>
      <c r="E30" s="70"/>
      <c r="F30" s="70"/>
      <c r="G30" s="70"/>
      <c r="H30" s="70"/>
      <c r="I30" s="70"/>
      <c r="J30" s="70"/>
      <c r="K30" s="70"/>
    </row>
    <row r="31" spans="2:13"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2:13"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2:11"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2:11"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2:11"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2:11"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2:11"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2:11"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2:11"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2:11"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2:11">
      <c r="B41" s="64"/>
      <c r="C41" s="64"/>
      <c r="D41" s="64"/>
      <c r="E41" s="64"/>
      <c r="F41" s="64"/>
      <c r="G41" s="64"/>
      <c r="H41" s="64"/>
      <c r="I41" s="64"/>
      <c r="J41" s="64"/>
      <c r="K41" s="64"/>
    </row>
  </sheetData>
  <mergeCells count="1">
    <mergeCell ref="B15:K15"/>
  </mergeCells>
  <phoneticPr fontId="4" type="noConversion"/>
  <pageMargins left="0.82677165354330717" right="0.23622047244094491" top="1.6929133858267718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A18" sqref="A18"/>
    </sheetView>
  </sheetViews>
  <sheetFormatPr baseColWidth="10" defaultRowHeight="12.75"/>
  <cols>
    <col min="1" max="1" width="11" style="141"/>
    <col min="2" max="3" width="9" style="141" customWidth="1"/>
    <col min="4" max="4" width="11" style="141"/>
    <col min="5" max="5" width="9.875" style="141" customWidth="1"/>
    <col min="6" max="6" width="11" style="141"/>
    <col min="7" max="10" width="3.375" style="141" customWidth="1"/>
    <col min="11" max="11" width="1" style="141" customWidth="1"/>
    <col min="12" max="16384" width="11" style="141"/>
  </cols>
  <sheetData>
    <row r="1" spans="1:11">
      <c r="A1" s="68"/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1">
      <c r="A2" s="127"/>
      <c r="K2" s="67"/>
    </row>
    <row r="3" spans="1:11">
      <c r="A3" s="353" t="s">
        <v>141</v>
      </c>
      <c r="B3" s="354"/>
      <c r="C3" s="354"/>
      <c r="D3" s="354"/>
      <c r="E3" s="354"/>
      <c r="F3" s="354"/>
      <c r="G3" s="354"/>
      <c r="H3" s="354"/>
      <c r="I3" s="354"/>
      <c r="J3" s="354"/>
      <c r="K3" s="155"/>
    </row>
    <row r="4" spans="1:11">
      <c r="A4" s="127"/>
      <c r="B4" s="128"/>
      <c r="C4" s="128"/>
      <c r="D4" s="128"/>
      <c r="E4" s="128"/>
      <c r="K4" s="67"/>
    </row>
    <row r="5" spans="1:11">
      <c r="A5" s="353" t="s">
        <v>143</v>
      </c>
      <c r="B5" s="354"/>
      <c r="C5" s="354"/>
      <c r="D5" s="354"/>
      <c r="E5" s="354"/>
      <c r="F5" s="354"/>
      <c r="G5" s="354"/>
      <c r="H5" s="354"/>
      <c r="I5" s="354"/>
      <c r="J5" s="354"/>
      <c r="K5" s="155"/>
    </row>
    <row r="6" spans="1:11">
      <c r="A6" s="127"/>
      <c r="K6" s="67"/>
    </row>
    <row r="7" spans="1:11">
      <c r="A7" s="127"/>
      <c r="K7" s="67"/>
    </row>
    <row r="8" spans="1:11">
      <c r="A8" s="69" t="s">
        <v>140</v>
      </c>
      <c r="B8" s="70"/>
      <c r="C8" s="70"/>
      <c r="D8" s="70"/>
      <c r="E8" s="70"/>
      <c r="F8" s="70"/>
      <c r="G8" s="70"/>
      <c r="H8" s="70"/>
      <c r="I8" s="70"/>
      <c r="J8" s="70"/>
      <c r="K8" s="67"/>
    </row>
    <row r="9" spans="1:11">
      <c r="A9" s="69"/>
      <c r="B9" s="70"/>
      <c r="C9" s="70"/>
      <c r="D9" s="70"/>
      <c r="E9" s="70"/>
      <c r="F9" s="70"/>
      <c r="G9" s="70"/>
      <c r="H9" s="70"/>
      <c r="I9" s="70"/>
      <c r="J9" s="70"/>
      <c r="K9" s="67"/>
    </row>
    <row r="10" spans="1:11">
      <c r="A10" s="74" t="s">
        <v>29</v>
      </c>
      <c r="B10" s="9"/>
      <c r="C10" s="9" t="s">
        <v>134</v>
      </c>
      <c r="D10" s="70"/>
      <c r="E10" s="70"/>
      <c r="F10" s="70"/>
      <c r="G10" s="70"/>
      <c r="H10" s="70"/>
      <c r="I10" s="70"/>
      <c r="J10" s="70"/>
      <c r="K10" s="67"/>
    </row>
    <row r="11" spans="1:11">
      <c r="A11" s="69"/>
      <c r="B11" s="70"/>
      <c r="C11" s="70"/>
      <c r="D11" s="70"/>
      <c r="E11" s="70"/>
      <c r="F11" s="70"/>
      <c r="G11" s="71">
        <v>1</v>
      </c>
      <c r="H11" s="71">
        <v>2</v>
      </c>
      <c r="I11" s="71">
        <v>3</v>
      </c>
      <c r="J11" s="71">
        <v>4</v>
      </c>
      <c r="K11" s="67"/>
    </row>
    <row r="12" spans="1:11">
      <c r="A12" s="148" t="s">
        <v>147</v>
      </c>
      <c r="B12" s="70"/>
      <c r="C12" s="70"/>
      <c r="D12" s="70"/>
      <c r="E12" s="70"/>
      <c r="F12" s="70" t="s">
        <v>31</v>
      </c>
      <c r="G12" s="129"/>
      <c r="H12" s="129"/>
      <c r="I12" s="129"/>
      <c r="J12" s="129" t="s">
        <v>62</v>
      </c>
      <c r="K12" s="67"/>
    </row>
    <row r="13" spans="1:11" ht="13.5" thickBot="1">
      <c r="A13" s="72"/>
      <c r="B13" s="73"/>
      <c r="C13" s="73"/>
      <c r="D13" s="73"/>
      <c r="E13" s="73"/>
      <c r="F13" s="73"/>
      <c r="G13" s="73"/>
      <c r="H13" s="73"/>
      <c r="I13" s="73"/>
      <c r="J13" s="73"/>
      <c r="K13" s="153"/>
    </row>
    <row r="14" spans="1:11" ht="13.5" thickBot="1">
      <c r="A14" s="70"/>
      <c r="B14" s="70"/>
      <c r="C14" s="70"/>
      <c r="D14" s="70"/>
      <c r="E14" s="70"/>
      <c r="F14" s="70"/>
      <c r="G14" s="70"/>
      <c r="H14" s="70"/>
      <c r="I14" s="70"/>
      <c r="J14" s="70"/>
    </row>
    <row r="15" spans="1:11" ht="30.75" customHeight="1">
      <c r="A15" s="158" t="s">
        <v>148</v>
      </c>
      <c r="B15" s="154"/>
      <c r="C15" s="154"/>
      <c r="D15" s="154"/>
      <c r="E15" s="154"/>
      <c r="F15" s="154"/>
      <c r="G15" s="154"/>
      <c r="H15" s="154"/>
      <c r="I15" s="154"/>
      <c r="J15" s="154"/>
      <c r="K15" s="66"/>
    </row>
    <row r="16" spans="1:11" s="149" customFormat="1" ht="31.5" customHeight="1">
      <c r="A16" s="355" t="s">
        <v>170</v>
      </c>
      <c r="B16" s="356"/>
      <c r="C16" s="356"/>
      <c r="D16" s="356"/>
      <c r="E16" s="356"/>
      <c r="F16" s="356"/>
      <c r="G16" s="356"/>
      <c r="H16" s="356"/>
      <c r="I16" s="356"/>
      <c r="J16" s="356"/>
      <c r="K16" s="156"/>
    </row>
    <row r="17" spans="1:11" s="150" customFormat="1" ht="31.5" customHeight="1" thickBot="1">
      <c r="A17" s="357" t="s">
        <v>171</v>
      </c>
      <c r="B17" s="358"/>
      <c r="C17" s="358"/>
      <c r="D17" s="358"/>
      <c r="E17" s="358"/>
      <c r="F17" s="358"/>
      <c r="G17" s="358"/>
      <c r="H17" s="358"/>
      <c r="I17" s="358"/>
      <c r="J17" s="358"/>
      <c r="K17" s="157"/>
    </row>
    <row r="18" spans="1:11">
      <c r="A18" s="151"/>
      <c r="C18" s="144"/>
      <c r="D18" s="144"/>
      <c r="E18" s="144"/>
      <c r="F18" s="144"/>
      <c r="G18" s="144"/>
      <c r="H18" s="144"/>
      <c r="I18" s="144"/>
      <c r="J18" s="144"/>
    </row>
    <row r="19" spans="1:11">
      <c r="A19" s="152"/>
      <c r="B19" s="152"/>
      <c r="C19" s="152"/>
      <c r="D19" s="152"/>
      <c r="E19" s="152"/>
      <c r="F19" s="152"/>
      <c r="G19" s="152"/>
      <c r="H19" s="152"/>
      <c r="I19" s="152"/>
      <c r="J19" s="152"/>
    </row>
    <row r="20" spans="1:11">
      <c r="A20" s="152"/>
      <c r="B20" s="152" t="s">
        <v>145</v>
      </c>
      <c r="C20" s="152"/>
      <c r="D20" s="152"/>
      <c r="E20" s="152"/>
      <c r="F20" s="152"/>
      <c r="G20" s="152"/>
      <c r="H20" s="152"/>
      <c r="I20" s="152"/>
      <c r="J20" s="152"/>
    </row>
    <row r="21" spans="1:11">
      <c r="A21" s="70"/>
      <c r="B21" s="70"/>
      <c r="C21" s="70"/>
      <c r="D21" s="70"/>
      <c r="E21" s="70"/>
      <c r="F21" s="70"/>
      <c r="G21" s="70"/>
      <c r="H21" s="70"/>
      <c r="I21" s="70"/>
      <c r="J21" s="70"/>
    </row>
    <row r="22" spans="1:11">
      <c r="A22" s="70"/>
      <c r="B22" s="70"/>
      <c r="C22" s="70"/>
      <c r="D22" s="70"/>
      <c r="E22" s="70"/>
      <c r="F22" s="70"/>
      <c r="G22" s="70"/>
      <c r="H22" s="70"/>
      <c r="I22" s="70"/>
      <c r="J22" s="70"/>
    </row>
    <row r="23" spans="1:11">
      <c r="A23" s="70"/>
      <c r="B23" s="70"/>
      <c r="C23" s="70"/>
      <c r="D23" s="70"/>
      <c r="E23" s="70"/>
      <c r="F23" s="70"/>
      <c r="G23" s="70"/>
      <c r="H23" s="70"/>
      <c r="I23" s="70"/>
      <c r="J23" s="70"/>
    </row>
    <row r="24" spans="1:11">
      <c r="A24" s="70"/>
      <c r="B24" s="70"/>
      <c r="C24" s="70"/>
      <c r="D24" s="70"/>
      <c r="E24" s="70"/>
      <c r="F24" s="70"/>
      <c r="G24" s="70"/>
      <c r="H24" s="70"/>
      <c r="I24" s="70"/>
      <c r="J24" s="70"/>
    </row>
    <row r="25" spans="1:11">
      <c r="A25" s="70"/>
      <c r="B25" s="70"/>
      <c r="C25" s="70"/>
      <c r="D25" s="70"/>
      <c r="E25" s="70"/>
      <c r="F25" s="70"/>
      <c r="G25" s="70"/>
      <c r="H25" s="70"/>
      <c r="I25" s="70"/>
      <c r="J25" s="70"/>
    </row>
  </sheetData>
  <mergeCells count="4">
    <mergeCell ref="A3:J3"/>
    <mergeCell ref="A5:J5"/>
    <mergeCell ref="A16:J16"/>
    <mergeCell ref="A17:J17"/>
  </mergeCells>
  <phoneticPr fontId="4" type="noConversion"/>
  <pageMargins left="1.3779527559055118" right="0.59055118110236227" top="1.3779527559055118" bottom="0.98425196850393704" header="0" footer="0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0"/>
  <sheetViews>
    <sheetView zoomScale="80" zoomScaleNormal="80" workbookViewId="0">
      <selection activeCell="H16" sqref="H16"/>
    </sheetView>
  </sheetViews>
  <sheetFormatPr baseColWidth="10" defaultRowHeight="15" customHeight="1"/>
  <cols>
    <col min="1" max="1" width="9.125" customWidth="1"/>
    <col min="2" max="2" width="5.75" customWidth="1"/>
    <col min="4" max="4" width="3.125" customWidth="1"/>
    <col min="5" max="5" width="3.5" customWidth="1"/>
    <col min="6" max="7" width="2.625" customWidth="1"/>
    <col min="8" max="8" width="18" style="75" customWidth="1"/>
    <col min="9" max="9" width="5.375" style="75" customWidth="1"/>
    <col min="10" max="10" width="13.625" style="75" customWidth="1"/>
    <col min="11" max="11" width="16.375" style="75" customWidth="1"/>
  </cols>
  <sheetData>
    <row r="1" spans="1:11" ht="15" customHeight="1">
      <c r="A1" s="360" t="s">
        <v>0</v>
      </c>
      <c r="B1" s="360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5" customHeight="1">
      <c r="A2" s="13"/>
      <c r="B2" s="13"/>
      <c r="C2" s="13"/>
      <c r="D2" s="13"/>
      <c r="E2" s="13"/>
      <c r="F2" s="13"/>
      <c r="G2" s="13"/>
      <c r="H2" s="89"/>
      <c r="I2" s="89"/>
      <c r="J2" s="89"/>
      <c r="K2" s="89"/>
    </row>
    <row r="3" spans="1:11" ht="15" customHeight="1">
      <c r="A3" s="362" t="s">
        <v>132</v>
      </c>
      <c r="B3" s="362"/>
      <c r="C3" s="363"/>
      <c r="D3" s="363"/>
      <c r="E3" s="363"/>
      <c r="F3" s="363"/>
      <c r="G3" s="363"/>
      <c r="H3" s="363"/>
      <c r="I3" s="363"/>
      <c r="J3" s="363"/>
      <c r="K3" s="363"/>
    </row>
    <row r="4" spans="1:11" ht="15" customHeight="1">
      <c r="A4" s="13"/>
      <c r="B4" s="13"/>
      <c r="C4" s="14"/>
      <c r="D4" s="13"/>
      <c r="E4" s="13"/>
      <c r="F4" s="13"/>
      <c r="G4" s="13"/>
      <c r="H4" s="89"/>
      <c r="I4" s="89"/>
      <c r="J4" s="89"/>
      <c r="K4" s="89"/>
    </row>
    <row r="5" spans="1:11" ht="15" customHeight="1">
      <c r="A5" s="34" t="s">
        <v>133</v>
      </c>
      <c r="B5" s="15"/>
      <c r="C5" s="16"/>
      <c r="D5" s="16"/>
      <c r="E5" s="16"/>
      <c r="F5" s="16"/>
      <c r="G5" s="16"/>
      <c r="H5" s="90"/>
      <c r="I5" s="20"/>
      <c r="J5" s="95" t="s">
        <v>29</v>
      </c>
      <c r="K5" s="90" t="s">
        <v>134</v>
      </c>
    </row>
    <row r="6" spans="1:11" ht="15" customHeight="1">
      <c r="A6" s="34" t="s">
        <v>146</v>
      </c>
      <c r="B6" s="10">
        <v>2018</v>
      </c>
      <c r="C6" s="11" t="s">
        <v>31</v>
      </c>
      <c r="D6" s="12"/>
      <c r="E6" s="12"/>
      <c r="F6" s="12"/>
      <c r="G6" s="167" t="s">
        <v>62</v>
      </c>
      <c r="H6" s="20"/>
      <c r="I6" s="20"/>
      <c r="J6" s="20"/>
      <c r="K6" s="20"/>
    </row>
    <row r="7" spans="1:11" ht="15" customHeight="1" thickBot="1"/>
    <row r="8" spans="1:11" ht="15" customHeight="1">
      <c r="A8" s="5"/>
      <c r="B8" s="329" t="s">
        <v>35</v>
      </c>
      <c r="C8" s="370"/>
      <c r="D8" s="370"/>
      <c r="E8" s="370"/>
      <c r="F8" s="370"/>
      <c r="G8" s="371"/>
      <c r="H8" s="130" t="s">
        <v>109</v>
      </c>
      <c r="I8" s="364" t="s">
        <v>111</v>
      </c>
      <c r="J8" s="365"/>
      <c r="K8" s="96" t="s">
        <v>115</v>
      </c>
    </row>
    <row r="9" spans="1:11" ht="15" customHeight="1">
      <c r="A9" s="5"/>
      <c r="B9" s="372"/>
      <c r="C9" s="373"/>
      <c r="D9" s="373"/>
      <c r="E9" s="373"/>
      <c r="F9" s="373"/>
      <c r="G9" s="374"/>
      <c r="H9" s="131" t="s">
        <v>110</v>
      </c>
      <c r="I9" s="366" t="s">
        <v>112</v>
      </c>
      <c r="J9" s="367"/>
      <c r="K9" s="97" t="s">
        <v>116</v>
      </c>
    </row>
    <row r="10" spans="1:11" ht="15" customHeight="1" thickBot="1">
      <c r="A10" s="5"/>
      <c r="B10" s="375"/>
      <c r="C10" s="376"/>
      <c r="D10" s="376"/>
      <c r="E10" s="376"/>
      <c r="F10" s="376"/>
      <c r="G10" s="377"/>
      <c r="H10" s="132" t="s">
        <v>114</v>
      </c>
      <c r="I10" s="368" t="s">
        <v>113</v>
      </c>
      <c r="J10" s="369"/>
      <c r="K10" s="98" t="s">
        <v>114</v>
      </c>
    </row>
    <row r="11" spans="1:11" ht="15" customHeight="1">
      <c r="A11" s="63">
        <v>1</v>
      </c>
      <c r="B11" s="381" t="s">
        <v>117</v>
      </c>
      <c r="C11" s="370"/>
      <c r="D11" s="370"/>
      <c r="E11" s="370"/>
      <c r="F11" s="370"/>
      <c r="G11" s="371"/>
      <c r="H11" s="133">
        <f>+SUM(H12:H17)</f>
        <v>9867809.4600000009</v>
      </c>
      <c r="I11" s="379">
        <f>+SUM(I12:J17)</f>
        <v>-9867809.4599999934</v>
      </c>
      <c r="J11" s="379"/>
      <c r="K11" s="99">
        <f>+SUM(K12:K17)</f>
        <v>0</v>
      </c>
    </row>
    <row r="12" spans="1:11" ht="15" customHeight="1">
      <c r="A12" s="63">
        <v>2</v>
      </c>
      <c r="B12" s="378" t="s">
        <v>118</v>
      </c>
      <c r="C12" s="373"/>
      <c r="D12" s="373"/>
      <c r="E12" s="373"/>
      <c r="F12" s="373"/>
      <c r="G12" s="374"/>
      <c r="H12" s="134">
        <v>9867809.4600000009</v>
      </c>
      <c r="I12" s="359">
        <f>+'Anexo 2 Bis'!K13</f>
        <v>-9867809.4599999934</v>
      </c>
      <c r="J12" s="359"/>
      <c r="K12" s="87">
        <f t="shared" ref="K12:K17" si="0">+H12+I12</f>
        <v>0</v>
      </c>
    </row>
    <row r="13" spans="1:11" ht="15" customHeight="1">
      <c r="A13" s="63">
        <v>3</v>
      </c>
      <c r="B13" s="378" t="s">
        <v>119</v>
      </c>
      <c r="C13" s="373"/>
      <c r="D13" s="373"/>
      <c r="E13" s="373"/>
      <c r="F13" s="373"/>
      <c r="G13" s="374"/>
      <c r="H13" s="134">
        <v>0</v>
      </c>
      <c r="I13" s="359">
        <v>0</v>
      </c>
      <c r="J13" s="359"/>
      <c r="K13" s="87">
        <f t="shared" si="0"/>
        <v>0</v>
      </c>
    </row>
    <row r="14" spans="1:11" ht="15" customHeight="1">
      <c r="A14" s="63">
        <v>4</v>
      </c>
      <c r="B14" s="378" t="s">
        <v>120</v>
      </c>
      <c r="C14" s="373"/>
      <c r="D14" s="373"/>
      <c r="E14" s="373"/>
      <c r="F14" s="373"/>
      <c r="G14" s="374"/>
      <c r="H14" s="134">
        <v>0</v>
      </c>
      <c r="I14" s="359">
        <v>0</v>
      </c>
      <c r="J14" s="359"/>
      <c r="K14" s="87">
        <f t="shared" si="0"/>
        <v>0</v>
      </c>
    </row>
    <row r="15" spans="1:11" ht="15" customHeight="1">
      <c r="A15" s="63">
        <v>5</v>
      </c>
      <c r="B15" s="378" t="s">
        <v>121</v>
      </c>
      <c r="C15" s="373"/>
      <c r="D15" s="373"/>
      <c r="E15" s="373"/>
      <c r="F15" s="373"/>
      <c r="G15" s="374"/>
      <c r="H15" s="134">
        <v>0</v>
      </c>
      <c r="I15" s="359">
        <f>+'Anexo 2 Bis'!K15</f>
        <v>0</v>
      </c>
      <c r="J15" s="359"/>
      <c r="K15" s="87">
        <f t="shared" si="0"/>
        <v>0</v>
      </c>
    </row>
    <row r="16" spans="1:11" ht="15" customHeight="1">
      <c r="A16" s="63">
        <v>6</v>
      </c>
      <c r="B16" s="378" t="s">
        <v>122</v>
      </c>
      <c r="C16" s="373"/>
      <c r="D16" s="373"/>
      <c r="E16" s="373"/>
      <c r="F16" s="373"/>
      <c r="G16" s="374"/>
      <c r="H16" s="134">
        <v>0</v>
      </c>
      <c r="I16" s="359">
        <f>+'Anexo 2 Bis'!J17+'Anexo 2 Bis'!K17</f>
        <v>0</v>
      </c>
      <c r="J16" s="359"/>
      <c r="K16" s="87">
        <f t="shared" si="0"/>
        <v>0</v>
      </c>
    </row>
    <row r="17" spans="1:11" ht="15" customHeight="1">
      <c r="A17" s="63">
        <v>9</v>
      </c>
      <c r="B17" s="378" t="s">
        <v>123</v>
      </c>
      <c r="C17" s="373"/>
      <c r="D17" s="373"/>
      <c r="E17" s="373"/>
      <c r="F17" s="373"/>
      <c r="G17" s="374"/>
      <c r="H17" s="134">
        <v>0</v>
      </c>
      <c r="I17" s="359">
        <f>+'Anexo 2 Bis'!J18+'Anexo 2 Bis'!K18</f>
        <v>0</v>
      </c>
      <c r="J17" s="359"/>
      <c r="K17" s="87">
        <f t="shared" si="0"/>
        <v>0</v>
      </c>
    </row>
    <row r="18" spans="1:11" ht="15" customHeight="1">
      <c r="A18" s="63">
        <v>10</v>
      </c>
      <c r="B18" s="382" t="s">
        <v>124</v>
      </c>
      <c r="C18" s="373"/>
      <c r="D18" s="373"/>
      <c r="E18" s="373"/>
      <c r="F18" s="373"/>
      <c r="G18" s="374"/>
      <c r="H18" s="135">
        <f>+SUM(H19:H22)</f>
        <v>0</v>
      </c>
      <c r="I18" s="380">
        <f>+SUM(I19:J22)</f>
        <v>0</v>
      </c>
      <c r="J18" s="380"/>
      <c r="K18" s="100">
        <f>+SUM(K19:K22)</f>
        <v>0</v>
      </c>
    </row>
    <row r="19" spans="1:11" ht="15" customHeight="1">
      <c r="A19" s="63">
        <v>11</v>
      </c>
      <c r="B19" s="372" t="s">
        <v>125</v>
      </c>
      <c r="C19" s="373"/>
      <c r="D19" s="373"/>
      <c r="E19" s="373"/>
      <c r="F19" s="373"/>
      <c r="G19" s="374"/>
      <c r="H19" s="134">
        <v>0</v>
      </c>
      <c r="I19" s="359">
        <f>+'Anexo 2 Bis'!J16+'Anexo 2 Bis'!K16</f>
        <v>0</v>
      </c>
      <c r="J19" s="359"/>
      <c r="K19" s="87">
        <f t="shared" ref="K19:K24" si="1">+H19+I19</f>
        <v>0</v>
      </c>
    </row>
    <row r="20" spans="1:11" ht="15" customHeight="1">
      <c r="A20" s="63">
        <v>12</v>
      </c>
      <c r="B20" s="372" t="s">
        <v>126</v>
      </c>
      <c r="C20" s="373"/>
      <c r="D20" s="373"/>
      <c r="E20" s="373"/>
      <c r="F20" s="373"/>
      <c r="G20" s="374"/>
      <c r="H20" s="134">
        <v>0</v>
      </c>
      <c r="I20" s="359">
        <f>+'Anexo 2 Bis'!J17+'Anexo 2 Bis'!K17</f>
        <v>0</v>
      </c>
      <c r="J20" s="359"/>
      <c r="K20" s="87">
        <f t="shared" si="1"/>
        <v>0</v>
      </c>
    </row>
    <row r="21" spans="1:11" ht="15" customHeight="1">
      <c r="A21" s="63">
        <v>13</v>
      </c>
      <c r="B21" s="372" t="s">
        <v>127</v>
      </c>
      <c r="C21" s="373"/>
      <c r="D21" s="373"/>
      <c r="E21" s="373"/>
      <c r="F21" s="373"/>
      <c r="G21" s="374"/>
      <c r="H21" s="134">
        <v>0</v>
      </c>
      <c r="I21" s="359">
        <v>0</v>
      </c>
      <c r="J21" s="359"/>
      <c r="K21" s="87">
        <f t="shared" si="1"/>
        <v>0</v>
      </c>
    </row>
    <row r="22" spans="1:11" ht="15" customHeight="1">
      <c r="A22" s="63">
        <v>16</v>
      </c>
      <c r="B22" s="372" t="s">
        <v>128</v>
      </c>
      <c r="C22" s="373"/>
      <c r="D22" s="373"/>
      <c r="E22" s="373"/>
      <c r="F22" s="373"/>
      <c r="G22" s="374"/>
      <c r="H22" s="134">
        <v>0</v>
      </c>
      <c r="I22" s="359">
        <v>0</v>
      </c>
      <c r="J22" s="359"/>
      <c r="K22" s="87">
        <f t="shared" si="1"/>
        <v>0</v>
      </c>
    </row>
    <row r="23" spans="1:11" ht="15" customHeight="1">
      <c r="A23" s="63">
        <v>17</v>
      </c>
      <c r="B23" s="382" t="s">
        <v>129</v>
      </c>
      <c r="C23" s="373"/>
      <c r="D23" s="373"/>
      <c r="E23" s="373"/>
      <c r="F23" s="373"/>
      <c r="G23" s="374"/>
      <c r="H23" s="135">
        <v>0</v>
      </c>
      <c r="I23" s="380">
        <v>0</v>
      </c>
      <c r="J23" s="380"/>
      <c r="K23" s="100">
        <f t="shared" si="1"/>
        <v>0</v>
      </c>
    </row>
    <row r="24" spans="1:11" ht="15" customHeight="1">
      <c r="A24" s="63">
        <v>18</v>
      </c>
      <c r="B24" s="382" t="s">
        <v>130</v>
      </c>
      <c r="C24" s="373"/>
      <c r="D24" s="373"/>
      <c r="E24" s="373"/>
      <c r="F24" s="373"/>
      <c r="G24" s="374"/>
      <c r="H24" s="135">
        <v>0</v>
      </c>
      <c r="I24" s="380">
        <f>+'Anexo 2 Bis'!K18+'Anexo 2 Bis'!J18</f>
        <v>0</v>
      </c>
      <c r="J24" s="380"/>
      <c r="K24" s="100">
        <f t="shared" si="1"/>
        <v>0</v>
      </c>
    </row>
    <row r="25" spans="1:11" ht="15" customHeight="1">
      <c r="A25" s="5"/>
      <c r="B25" s="382" t="s">
        <v>131</v>
      </c>
      <c r="C25" s="373"/>
      <c r="D25" s="373"/>
      <c r="E25" s="373"/>
      <c r="F25" s="373"/>
      <c r="G25" s="374"/>
      <c r="H25" s="135">
        <f>+H11+H18+H23+H24</f>
        <v>9867809.4600000009</v>
      </c>
      <c r="I25" s="380">
        <f>+I11+I18+I23+I24</f>
        <v>-9867809.4599999934</v>
      </c>
      <c r="J25" s="380"/>
      <c r="K25" s="100">
        <f>+K11+K18+K23+K24</f>
        <v>0</v>
      </c>
    </row>
    <row r="26" spans="1:11" ht="15" customHeight="1" thickBot="1">
      <c r="A26" s="5"/>
      <c r="B26" s="375"/>
      <c r="C26" s="376"/>
      <c r="D26" s="376"/>
      <c r="E26" s="376"/>
      <c r="F26" s="376"/>
      <c r="G26" s="377"/>
      <c r="H26" s="136"/>
      <c r="I26" s="383"/>
      <c r="J26" s="383"/>
      <c r="K26" s="101"/>
    </row>
    <row r="27" spans="1:11" ht="15" customHeight="1">
      <c r="C27" s="203"/>
      <c r="D27" s="203"/>
      <c r="E27" s="203"/>
      <c r="F27" s="203"/>
      <c r="G27" s="203"/>
    </row>
    <row r="28" spans="1:11" ht="15" customHeight="1">
      <c r="B28" s="197"/>
      <c r="C28" s="197"/>
      <c r="D28" s="197"/>
      <c r="E28" s="197"/>
      <c r="F28" s="166"/>
      <c r="G28" s="197"/>
      <c r="H28" s="198"/>
      <c r="I28" s="88"/>
      <c r="J28" s="199"/>
      <c r="K28" s="199"/>
    </row>
    <row r="29" spans="1:11" ht="15" customHeight="1">
      <c r="B29" s="200"/>
      <c r="C29" s="200"/>
      <c r="D29" s="200"/>
      <c r="E29" s="200"/>
      <c r="F29" s="38"/>
      <c r="G29" s="200"/>
      <c r="H29" s="201"/>
      <c r="I29" s="102"/>
      <c r="J29" s="202"/>
      <c r="K29" s="202"/>
    </row>
    <row r="30" spans="1:11" ht="15" customHeight="1">
      <c r="B30" s="201"/>
      <c r="C30" s="201"/>
      <c r="D30" s="201"/>
      <c r="E30" s="201"/>
      <c r="F30" s="39"/>
      <c r="G30" s="201"/>
      <c r="H30" s="201"/>
      <c r="I30" s="102"/>
      <c r="J30" s="202"/>
      <c r="K30" s="202"/>
    </row>
  </sheetData>
  <mergeCells count="38">
    <mergeCell ref="B21:G21"/>
    <mergeCell ref="B22:G22"/>
    <mergeCell ref="I26:J26"/>
    <mergeCell ref="I25:J25"/>
    <mergeCell ref="B23:G23"/>
    <mergeCell ref="B24:G24"/>
    <mergeCell ref="B25:G25"/>
    <mergeCell ref="B26:G26"/>
    <mergeCell ref="B17:G17"/>
    <mergeCell ref="B20:G20"/>
    <mergeCell ref="B11:G11"/>
    <mergeCell ref="B12:G12"/>
    <mergeCell ref="B13:G13"/>
    <mergeCell ref="B14:G14"/>
    <mergeCell ref="B18:G18"/>
    <mergeCell ref="B19:G19"/>
    <mergeCell ref="I17:J17"/>
    <mergeCell ref="I18:J18"/>
    <mergeCell ref="I23:J23"/>
    <mergeCell ref="I24:J24"/>
    <mergeCell ref="I19:J19"/>
    <mergeCell ref="I20:J20"/>
    <mergeCell ref="I21:J21"/>
    <mergeCell ref="I22:J22"/>
    <mergeCell ref="I16:J16"/>
    <mergeCell ref="A1:K1"/>
    <mergeCell ref="A3:K3"/>
    <mergeCell ref="I8:J8"/>
    <mergeCell ref="I9:J9"/>
    <mergeCell ref="I10:J10"/>
    <mergeCell ref="B8:G10"/>
    <mergeCell ref="B15:G15"/>
    <mergeCell ref="B16:G16"/>
    <mergeCell ref="I11:J11"/>
    <mergeCell ref="I12:J12"/>
    <mergeCell ref="I13:J13"/>
    <mergeCell ref="I14:J14"/>
    <mergeCell ref="I15:J15"/>
  </mergeCells>
  <phoneticPr fontId="4" type="noConversion"/>
  <printOptions horizontalCentered="1"/>
  <pageMargins left="0.78740157480314965" right="0.78740157480314965" top="1.7716535433070868" bottom="0.98425196850393704" header="0" footer="0"/>
  <pageSetup paperSize="9" scale="9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1:V15"/>
  <sheetViews>
    <sheetView workbookViewId="0">
      <selection activeCell="T23" sqref="T23"/>
    </sheetView>
  </sheetViews>
  <sheetFormatPr baseColWidth="10" defaultColWidth="5.5" defaultRowHeight="10.5" outlineLevelRow="1"/>
  <cols>
    <col min="1" max="2" width="5.5" style="275"/>
    <col min="3" max="3" width="11" style="275" customWidth="1"/>
    <col min="4" max="6" width="5.5" style="275"/>
    <col min="7" max="10" width="3" style="275" customWidth="1"/>
    <col min="11" max="11" width="12.75" style="275" customWidth="1"/>
    <col min="12" max="15" width="5.5" style="275"/>
    <col min="16" max="16" width="13" style="275" customWidth="1"/>
    <col min="17" max="20" width="5.5" style="275"/>
    <col min="21" max="21" width="10.25" style="275" customWidth="1"/>
    <col min="22" max="22" width="12.75" style="275" customWidth="1"/>
    <col min="23" max="16384" width="5.5" style="275"/>
  </cols>
  <sheetData>
    <row r="1" spans="2:22" ht="11.25" thickBot="1"/>
    <row r="2" spans="2:22" ht="12" thickBot="1">
      <c r="B2" s="389" t="s">
        <v>155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1"/>
    </row>
    <row r="3" spans="2:22" ht="11.25" outlineLevel="1">
      <c r="B3" s="276" t="s">
        <v>156</v>
      </c>
    </row>
    <row r="4" spans="2:22" ht="11.25" outlineLevel="1">
      <c r="B4" s="276"/>
    </row>
    <row r="5" spans="2:22" ht="11.25" outlineLevel="1">
      <c r="B5" s="276" t="s">
        <v>157</v>
      </c>
    </row>
    <row r="6" spans="2:22" ht="11.25" outlineLevel="1">
      <c r="B6" s="276"/>
      <c r="C6" s="276"/>
    </row>
    <row r="7" spans="2:22" ht="11.25" outlineLevel="1">
      <c r="B7" s="277" t="s">
        <v>166</v>
      </c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9" t="s">
        <v>167</v>
      </c>
      <c r="Q7" s="278"/>
      <c r="R7" s="278"/>
      <c r="S7" s="278"/>
      <c r="T7" s="280"/>
    </row>
    <row r="8" spans="2:22" ht="11.25" outlineLevel="1">
      <c r="B8" s="281"/>
      <c r="C8" s="282"/>
      <c r="D8" s="282"/>
      <c r="E8" s="282"/>
      <c r="F8" s="282"/>
      <c r="G8" s="283">
        <v>1</v>
      </c>
      <c r="H8" s="283">
        <v>2</v>
      </c>
      <c r="I8" s="283">
        <v>3</v>
      </c>
      <c r="J8" s="283">
        <v>4</v>
      </c>
      <c r="K8" s="282"/>
      <c r="L8" s="282"/>
      <c r="M8" s="282"/>
      <c r="N8" s="282"/>
      <c r="O8" s="282"/>
      <c r="P8" s="282"/>
      <c r="Q8" s="282"/>
      <c r="R8" s="282"/>
      <c r="S8" s="282"/>
      <c r="T8" s="284"/>
    </row>
    <row r="9" spans="2:22" ht="11.25" outlineLevel="1">
      <c r="B9" s="285" t="s">
        <v>168</v>
      </c>
      <c r="C9" s="286"/>
      <c r="D9" s="286"/>
      <c r="E9" s="287" t="s">
        <v>158</v>
      </c>
      <c r="F9" s="286"/>
      <c r="G9" s="288"/>
      <c r="H9" s="288"/>
      <c r="I9" s="289"/>
      <c r="J9" s="289" t="s">
        <v>62</v>
      </c>
      <c r="K9" s="286"/>
      <c r="L9" s="286"/>
      <c r="M9" s="286"/>
      <c r="N9" s="286"/>
      <c r="O9" s="286"/>
      <c r="P9" s="286"/>
      <c r="Q9" s="286"/>
      <c r="R9" s="286"/>
      <c r="S9" s="286"/>
      <c r="T9" s="290"/>
    </row>
    <row r="10" spans="2:22" ht="11.25" outlineLevel="1" thickBot="1"/>
    <row r="11" spans="2:22" ht="15" customHeight="1" outlineLevel="1">
      <c r="B11" s="392" t="s">
        <v>149</v>
      </c>
      <c r="C11" s="396"/>
      <c r="D11" s="392" t="s">
        <v>150</v>
      </c>
      <c r="E11" s="393"/>
      <c r="F11" s="393"/>
      <c r="G11" s="393"/>
      <c r="H11" s="393"/>
      <c r="I11" s="393"/>
      <c r="J11" s="394"/>
      <c r="K11" s="395"/>
      <c r="L11" s="392" t="s">
        <v>159</v>
      </c>
      <c r="M11" s="393"/>
      <c r="N11" s="393"/>
      <c r="O11" s="394"/>
      <c r="P11" s="395"/>
      <c r="Q11" s="392" t="s">
        <v>151</v>
      </c>
      <c r="R11" s="393"/>
      <c r="S11" s="393"/>
      <c r="T11" s="394"/>
      <c r="U11" s="396"/>
      <c r="V11" s="395"/>
    </row>
    <row r="12" spans="2:22" ht="15" customHeight="1" outlineLevel="1">
      <c r="B12" s="397" t="s">
        <v>152</v>
      </c>
      <c r="C12" s="398"/>
      <c r="D12" s="401" t="s">
        <v>153</v>
      </c>
      <c r="E12" s="402"/>
      <c r="F12" s="402"/>
      <c r="G12" s="402"/>
      <c r="H12" s="402"/>
      <c r="I12" s="402"/>
      <c r="J12" s="403"/>
      <c r="K12" s="404" t="s">
        <v>160</v>
      </c>
      <c r="L12" s="401" t="s">
        <v>153</v>
      </c>
      <c r="M12" s="402"/>
      <c r="N12" s="402"/>
      <c r="O12" s="403"/>
      <c r="P12" s="404" t="s">
        <v>160</v>
      </c>
      <c r="Q12" s="401" t="s">
        <v>153</v>
      </c>
      <c r="R12" s="402"/>
      <c r="S12" s="402"/>
      <c r="T12" s="403"/>
      <c r="U12" s="406" t="s">
        <v>161</v>
      </c>
      <c r="V12" s="404" t="s">
        <v>160</v>
      </c>
    </row>
    <row r="13" spans="2:22" ht="30.75" customHeight="1" outlineLevel="1" thickBot="1">
      <c r="B13" s="399"/>
      <c r="C13" s="400"/>
      <c r="D13" s="291" t="s">
        <v>162</v>
      </c>
      <c r="E13" s="292" t="s">
        <v>163</v>
      </c>
      <c r="F13" s="292" t="s">
        <v>164</v>
      </c>
      <c r="G13" s="408" t="s">
        <v>165</v>
      </c>
      <c r="H13" s="409"/>
      <c r="I13" s="409"/>
      <c r="J13" s="410"/>
      <c r="K13" s="405"/>
      <c r="L13" s="291" t="s">
        <v>162</v>
      </c>
      <c r="M13" s="292" t="s">
        <v>163</v>
      </c>
      <c r="N13" s="292" t="s">
        <v>164</v>
      </c>
      <c r="O13" s="293" t="s">
        <v>165</v>
      </c>
      <c r="P13" s="405"/>
      <c r="Q13" s="291" t="s">
        <v>162</v>
      </c>
      <c r="R13" s="292" t="s">
        <v>163</v>
      </c>
      <c r="S13" s="292" t="s">
        <v>164</v>
      </c>
      <c r="T13" s="293" t="s">
        <v>165</v>
      </c>
      <c r="U13" s="407"/>
      <c r="V13" s="405"/>
    </row>
    <row r="14" spans="2:22" ht="11.25" outlineLevel="1" thickBot="1">
      <c r="B14" s="384" t="s">
        <v>154</v>
      </c>
      <c r="C14" s="385"/>
      <c r="D14" s="294">
        <v>357</v>
      </c>
      <c r="E14" s="295">
        <v>2</v>
      </c>
      <c r="F14" s="295">
        <v>5</v>
      </c>
      <c r="G14" s="386">
        <v>354</v>
      </c>
      <c r="H14" s="387"/>
      <c r="I14" s="387"/>
      <c r="J14" s="388"/>
      <c r="K14" s="296">
        <v>95891270.609769985</v>
      </c>
      <c r="L14" s="294">
        <v>128</v>
      </c>
      <c r="M14" s="295">
        <v>17</v>
      </c>
      <c r="N14" s="295">
        <v>3</v>
      </c>
      <c r="O14" s="297">
        <v>142</v>
      </c>
      <c r="P14" s="296">
        <v>36377533.860229999</v>
      </c>
      <c r="Q14" s="294">
        <v>485</v>
      </c>
      <c r="R14" s="295">
        <v>19</v>
      </c>
      <c r="S14" s="295">
        <v>8</v>
      </c>
      <c r="T14" s="297">
        <v>496</v>
      </c>
      <c r="U14" s="298">
        <v>107816.43</v>
      </c>
      <c r="V14" s="296">
        <v>132160988.03999998</v>
      </c>
    </row>
    <row r="15" spans="2:22" outlineLevel="1"/>
  </sheetData>
  <mergeCells count="16">
    <mergeCell ref="B14:C14"/>
    <mergeCell ref="G14:J14"/>
    <mergeCell ref="B2:V2"/>
    <mergeCell ref="D11:K11"/>
    <mergeCell ref="L11:P11"/>
    <mergeCell ref="Q11:V11"/>
    <mergeCell ref="B12:C13"/>
    <mergeCell ref="D12:J12"/>
    <mergeCell ref="K12:K13"/>
    <mergeCell ref="L12:O12"/>
    <mergeCell ref="P12:P13"/>
    <mergeCell ref="Q12:T12"/>
    <mergeCell ref="U12:U13"/>
    <mergeCell ref="V12:V13"/>
    <mergeCell ref="G13:J13"/>
    <mergeCell ref="B11:C1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Anexo I Programacion Financiera</vt:lpstr>
      <vt:lpstr>anexo 2 </vt:lpstr>
      <vt:lpstr>Anexo 2 Bis</vt:lpstr>
      <vt:lpstr>anexo 3 </vt:lpstr>
      <vt:lpstr>Anexo 4 </vt:lpstr>
      <vt:lpstr>ANEXO 30 INC. C</vt:lpstr>
      <vt:lpstr>ANEXO 30 INC. D</vt:lpstr>
      <vt:lpstr>Anexo 6</vt:lpstr>
      <vt:lpstr>ANEXO 19</vt:lpstr>
      <vt:lpstr>ANEXO 20</vt:lpstr>
      <vt:lpstr>'anexo 2 '!Print_Area</vt:lpstr>
      <vt:lpstr>'ANEXO 30 INC. C'!Print_Area</vt:lpstr>
      <vt:lpstr>'Anexo 4 '!Print_Area</vt:lpstr>
      <vt:lpstr>'Anexo I Programacion Financiera'!Print_Area</vt:lpstr>
    </vt:vector>
  </TitlesOfParts>
  <Company>Garay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</dc:creator>
  <cp:lastModifiedBy>HCD</cp:lastModifiedBy>
  <cp:lastPrinted>2019-02-07T16:27:38Z</cp:lastPrinted>
  <dcterms:created xsi:type="dcterms:W3CDTF">2005-10-29T15:03:20Z</dcterms:created>
  <dcterms:modified xsi:type="dcterms:W3CDTF">2019-02-20T16:48:02Z</dcterms:modified>
</cp:coreProperties>
</file>