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1605" windowWidth="11955" windowHeight="4620" tabRatio="904" firstSheet="7" activeTab="10"/>
  </bookViews>
  <sheets>
    <sheet name="Anexo I Programacion Financiera" sheetId="10" r:id="rId1"/>
    <sheet name="Anexo 1 Archi TXT" sheetId="12" r:id="rId2"/>
    <sheet name="anexo 2 " sheetId="1" r:id="rId3"/>
    <sheet name="anexo 2 Archi-TXT" sheetId="2" r:id="rId4"/>
    <sheet name="Anexo 2 Bis" sheetId="8" r:id="rId5"/>
    <sheet name="anexo 2 bis Archi-TXT" sheetId="9" r:id="rId6"/>
    <sheet name="anexo 3 " sheetId="6" r:id="rId7"/>
    <sheet name="Anexo 3 Archi txt" sheetId="7" r:id="rId8"/>
    <sheet name="Anexo 4 " sheetId="4" r:id="rId9"/>
    <sheet name="anexo 4 arch txt " sheetId="5" r:id="rId10"/>
    <sheet name="ANEXO 30 INC. C" sheetId="16" r:id="rId11"/>
    <sheet name="ANEXO 30 INC. D" sheetId="17" r:id="rId12"/>
    <sheet name="Anexo 6" sheetId="13" r:id="rId13"/>
    <sheet name="anexo 6 arch txt" sheetId="14" r:id="rId14"/>
    <sheet name="Hoja1" sheetId="18" r:id="rId15"/>
    <sheet name="Hoja2" sheetId="19" r:id="rId16"/>
  </sheets>
  <externalReferences>
    <externalReference r:id="rId17"/>
  </externalReferences>
  <definedNames>
    <definedName name="_xlnm.Print_Area" localSheetId="2">'anexo 2 '!$A$1:$O$23</definedName>
    <definedName name="_xlnm.Print_Area" localSheetId="10">'ANEXO 30 INC. C'!$B$1:$K$23</definedName>
    <definedName name="_xlnm.Print_Area" localSheetId="8">'Anexo 4 '!$A$2:$L$29</definedName>
    <definedName name="_xlnm.Print_Area" localSheetId="0">'Anexo I Programacion Financiera'!$A$1:$L$30</definedName>
  </definedNames>
  <calcPr calcId="124519"/>
</workbook>
</file>

<file path=xl/calcChain.xml><?xml version="1.0" encoding="utf-8"?>
<calcChain xmlns="http://schemas.openxmlformats.org/spreadsheetml/2006/main">
  <c r="I18" i="13"/>
  <c r="I17"/>
  <c r="I11"/>
  <c r="I17" i="4" l="1"/>
  <c r="I14"/>
  <c r="I15" s="1"/>
  <c r="K18" i="1"/>
  <c r="K17"/>
  <c r="M17" s="1"/>
  <c r="M6" i="2" s="1"/>
  <c r="K16" i="1"/>
  <c r="K14"/>
  <c r="K13"/>
  <c r="M13" s="1"/>
  <c r="M3" i="2" s="1"/>
  <c r="K12" i="1"/>
  <c r="M12" s="1"/>
  <c r="J12"/>
  <c r="J13"/>
  <c r="C20"/>
  <c r="E17" i="8"/>
  <c r="E15"/>
  <c r="J15" s="1"/>
  <c r="I4" i="9" s="1"/>
  <c r="D18" i="8"/>
  <c r="F7" i="9" s="1"/>
  <c r="D17" i="8"/>
  <c r="D16"/>
  <c r="F5" i="9" s="1"/>
  <c r="D14" i="8"/>
  <c r="E14" s="1"/>
  <c r="D13"/>
  <c r="E13" s="1"/>
  <c r="K13" s="1"/>
  <c r="J18" i="1"/>
  <c r="J7" i="2" s="1"/>
  <c r="J17" i="1"/>
  <c r="O17" s="1"/>
  <c r="O6" i="2" s="1"/>
  <c r="J16" i="1"/>
  <c r="M16" s="1"/>
  <c r="J15"/>
  <c r="J5" i="2" s="1"/>
  <c r="O14" i="1"/>
  <c r="O4" i="2" s="1"/>
  <c r="B2" i="5"/>
  <c r="M14" i="1"/>
  <c r="M4" i="2" s="1"/>
  <c r="I28" i="10"/>
  <c r="J28"/>
  <c r="H7" i="9"/>
  <c r="I25" i="4"/>
  <c r="I26" s="1"/>
  <c r="F15" i="5" s="1"/>
  <c r="K17" i="8"/>
  <c r="J6" i="9" s="1"/>
  <c r="O19" i="1"/>
  <c r="O16"/>
  <c r="E19"/>
  <c r="E18"/>
  <c r="N18" s="1"/>
  <c r="N7" i="2" s="1"/>
  <c r="E17" i="1"/>
  <c r="N17" s="1"/>
  <c r="N6" i="2" s="1"/>
  <c r="E16" i="1"/>
  <c r="E15"/>
  <c r="N15" s="1"/>
  <c r="N5" i="2" s="1"/>
  <c r="E14" i="1"/>
  <c r="H4" i="2" s="1"/>
  <c r="E13" i="1"/>
  <c r="E12"/>
  <c r="N12" s="1"/>
  <c r="L14" i="10"/>
  <c r="H3" i="12" s="1"/>
  <c r="N16" i="1"/>
  <c r="E5" i="12"/>
  <c r="F5"/>
  <c r="G5"/>
  <c r="G6"/>
  <c r="I19" i="10"/>
  <c r="E8" i="12" s="1"/>
  <c r="J19" i="10"/>
  <c r="F8" i="12" s="1"/>
  <c r="E10"/>
  <c r="F10"/>
  <c r="G10"/>
  <c r="L21" i="10"/>
  <c r="H10" i="12" s="1"/>
  <c r="E11"/>
  <c r="F11"/>
  <c r="G11"/>
  <c r="L22" i="10"/>
  <c r="H11" i="12" s="1"/>
  <c r="E13"/>
  <c r="F13"/>
  <c r="G13"/>
  <c r="L24" i="10"/>
  <c r="H13" i="12" s="1"/>
  <c r="E14"/>
  <c r="G14"/>
  <c r="F2"/>
  <c r="G2"/>
  <c r="E2"/>
  <c r="D3"/>
  <c r="D5"/>
  <c r="D6"/>
  <c r="D10"/>
  <c r="D11"/>
  <c r="D13"/>
  <c r="D14"/>
  <c r="D2"/>
  <c r="C3"/>
  <c r="C4"/>
  <c r="C5"/>
  <c r="C6"/>
  <c r="C7"/>
  <c r="C8"/>
  <c r="C9"/>
  <c r="C10"/>
  <c r="C11"/>
  <c r="C12"/>
  <c r="C13"/>
  <c r="C14"/>
  <c r="C15"/>
  <c r="C16"/>
  <c r="C2"/>
  <c r="B3"/>
  <c r="B4"/>
  <c r="B5"/>
  <c r="B6"/>
  <c r="B7"/>
  <c r="B8"/>
  <c r="B9"/>
  <c r="B10"/>
  <c r="B11"/>
  <c r="B12"/>
  <c r="B13"/>
  <c r="B14"/>
  <c r="B15"/>
  <c r="B16"/>
  <c r="B2"/>
  <c r="A3"/>
  <c r="A4"/>
  <c r="A5"/>
  <c r="A6"/>
  <c r="A7"/>
  <c r="A8"/>
  <c r="A9"/>
  <c r="A10"/>
  <c r="A11"/>
  <c r="A12"/>
  <c r="A13"/>
  <c r="A14"/>
  <c r="A15"/>
  <c r="A16"/>
  <c r="A2"/>
  <c r="G3"/>
  <c r="E6"/>
  <c r="H26" i="10"/>
  <c r="E3" i="12"/>
  <c r="F3"/>
  <c r="F6"/>
  <c r="I26" i="10"/>
  <c r="E15" i="12" s="1"/>
  <c r="F14"/>
  <c r="J26" i="10"/>
  <c r="F15" i="12" s="1"/>
  <c r="K26" i="10"/>
  <c r="G15" i="12" s="1"/>
  <c r="L25" i="10"/>
  <c r="H14" i="12" s="1"/>
  <c r="H19" i="10"/>
  <c r="L19" s="1"/>
  <c r="H8" i="12" s="1"/>
  <c r="H20" i="10"/>
  <c r="D9" i="12" s="1"/>
  <c r="H15" i="10"/>
  <c r="H18" s="1"/>
  <c r="I15"/>
  <c r="I18" s="1"/>
  <c r="I20"/>
  <c r="E9" i="12" s="1"/>
  <c r="J15" i="10"/>
  <c r="F4" i="12" s="1"/>
  <c r="L13" i="10"/>
  <c r="H2" i="12" s="1"/>
  <c r="L16" i="10"/>
  <c r="H5" i="12" s="1"/>
  <c r="K19" i="10"/>
  <c r="G8" i="12" s="1"/>
  <c r="J20" i="10"/>
  <c r="F9" i="12" s="1"/>
  <c r="L17" i="10"/>
  <c r="H6" i="12" s="1"/>
  <c r="K15" i="10"/>
  <c r="K18" s="1"/>
  <c r="K20"/>
  <c r="G9" i="12" s="1"/>
  <c r="B20" i="1"/>
  <c r="E8" i="2" s="1"/>
  <c r="F8"/>
  <c r="D20" i="1"/>
  <c r="G8" i="2" s="1"/>
  <c r="I20" i="1"/>
  <c r="I8" i="2" s="1"/>
  <c r="L20" i="1"/>
  <c r="L8" i="2" s="1"/>
  <c r="B3"/>
  <c r="B4"/>
  <c r="B5"/>
  <c r="B6"/>
  <c r="B7"/>
  <c r="B2"/>
  <c r="D8"/>
  <c r="D7"/>
  <c r="L3"/>
  <c r="L4"/>
  <c r="L5"/>
  <c r="L6"/>
  <c r="L7"/>
  <c r="K4"/>
  <c r="K6"/>
  <c r="K7"/>
  <c r="I3"/>
  <c r="I4"/>
  <c r="I5"/>
  <c r="I6"/>
  <c r="I7"/>
  <c r="G3"/>
  <c r="G4"/>
  <c r="G5"/>
  <c r="G6"/>
  <c r="G7"/>
  <c r="F3"/>
  <c r="F4"/>
  <c r="F5"/>
  <c r="F6"/>
  <c r="F7"/>
  <c r="E3"/>
  <c r="E4"/>
  <c r="E5"/>
  <c r="E6"/>
  <c r="E7"/>
  <c r="D3"/>
  <c r="D4"/>
  <c r="D5"/>
  <c r="D6"/>
  <c r="D2"/>
  <c r="C3"/>
  <c r="C4"/>
  <c r="C5"/>
  <c r="C6"/>
  <c r="C7"/>
  <c r="C2"/>
  <c r="A7"/>
  <c r="A3"/>
  <c r="A4"/>
  <c r="A5"/>
  <c r="A6"/>
  <c r="A2"/>
  <c r="L2"/>
  <c r="K2"/>
  <c r="I2"/>
  <c r="G2"/>
  <c r="F2"/>
  <c r="E2"/>
  <c r="I20" i="8"/>
  <c r="C20"/>
  <c r="E8" i="9" s="1"/>
  <c r="B3"/>
  <c r="B4"/>
  <c r="B5"/>
  <c r="B6"/>
  <c r="B7"/>
  <c r="B2"/>
  <c r="D8"/>
  <c r="H3"/>
  <c r="H4"/>
  <c r="H5"/>
  <c r="H6"/>
  <c r="F3"/>
  <c r="F4"/>
  <c r="F6"/>
  <c r="H2"/>
  <c r="F2"/>
  <c r="E3"/>
  <c r="E4"/>
  <c r="E5"/>
  <c r="E6"/>
  <c r="E7"/>
  <c r="E2"/>
  <c r="D3"/>
  <c r="D4"/>
  <c r="D5"/>
  <c r="D6"/>
  <c r="D7"/>
  <c r="D2"/>
  <c r="C7"/>
  <c r="A3"/>
  <c r="A4"/>
  <c r="A5"/>
  <c r="A6"/>
  <c r="A7"/>
  <c r="A2"/>
  <c r="C3"/>
  <c r="C4"/>
  <c r="C5"/>
  <c r="C6"/>
  <c r="C2"/>
  <c r="B3" i="7"/>
  <c r="B4"/>
  <c r="B5"/>
  <c r="B6"/>
  <c r="B7"/>
  <c r="B8"/>
  <c r="B9"/>
  <c r="B10"/>
  <c r="B11"/>
  <c r="B12"/>
  <c r="B13"/>
  <c r="B14"/>
  <c r="B2"/>
  <c r="F6"/>
  <c r="C3"/>
  <c r="C4"/>
  <c r="C5"/>
  <c r="C6"/>
  <c r="C7"/>
  <c r="C8"/>
  <c r="C9"/>
  <c r="C10"/>
  <c r="C11"/>
  <c r="C12"/>
  <c r="C13"/>
  <c r="C14"/>
  <c r="C2"/>
  <c r="A14"/>
  <c r="A3"/>
  <c r="A4"/>
  <c r="A5"/>
  <c r="A6"/>
  <c r="A7"/>
  <c r="A8"/>
  <c r="A9"/>
  <c r="A10"/>
  <c r="A11"/>
  <c r="A12"/>
  <c r="A13"/>
  <c r="A2"/>
  <c r="J24" i="4"/>
  <c r="J22"/>
  <c r="J21"/>
  <c r="G10" i="5" s="1"/>
  <c r="H14" i="4"/>
  <c r="E3" i="5" s="1"/>
  <c r="H13" i="4"/>
  <c r="J13" s="1"/>
  <c r="J16"/>
  <c r="G5" i="5" s="1"/>
  <c r="I19" i="4"/>
  <c r="B3" i="5"/>
  <c r="B4"/>
  <c r="B5"/>
  <c r="B6"/>
  <c r="B7"/>
  <c r="B8"/>
  <c r="B9"/>
  <c r="B10"/>
  <c r="B11"/>
  <c r="B12"/>
  <c r="B13"/>
  <c r="B14"/>
  <c r="B15"/>
  <c r="B16"/>
  <c r="G11"/>
  <c r="G13"/>
  <c r="F5"/>
  <c r="F10"/>
  <c r="F11"/>
  <c r="F13"/>
  <c r="E10"/>
  <c r="E11"/>
  <c r="E13"/>
  <c r="D3"/>
  <c r="D4"/>
  <c r="D5"/>
  <c r="D6"/>
  <c r="D7"/>
  <c r="D8"/>
  <c r="D9"/>
  <c r="D10"/>
  <c r="D11"/>
  <c r="D12"/>
  <c r="D13"/>
  <c r="D14"/>
  <c r="D15"/>
  <c r="D16"/>
  <c r="C3"/>
  <c r="C4"/>
  <c r="C5"/>
  <c r="C6"/>
  <c r="C7"/>
  <c r="C8"/>
  <c r="C9"/>
  <c r="C10"/>
  <c r="C11"/>
  <c r="C12"/>
  <c r="C13"/>
  <c r="C14"/>
  <c r="C15"/>
  <c r="C16"/>
  <c r="C2"/>
  <c r="A3"/>
  <c r="A4"/>
  <c r="A5"/>
  <c r="A6"/>
  <c r="A7"/>
  <c r="A8"/>
  <c r="A9"/>
  <c r="A10"/>
  <c r="A11"/>
  <c r="A12"/>
  <c r="A13"/>
  <c r="A14"/>
  <c r="A15"/>
  <c r="A16"/>
  <c r="A2"/>
  <c r="F2"/>
  <c r="D2"/>
  <c r="F8"/>
  <c r="E5"/>
  <c r="H24" i="13"/>
  <c r="E15" i="14" s="1"/>
  <c r="K23" i="13"/>
  <c r="K14"/>
  <c r="K21"/>
  <c r="K22"/>
  <c r="H11"/>
  <c r="E2" i="14" s="1"/>
  <c r="H18" i="13"/>
  <c r="G5" i="14"/>
  <c r="G12"/>
  <c r="G13"/>
  <c r="G14"/>
  <c r="F5"/>
  <c r="F12"/>
  <c r="F13"/>
  <c r="F14"/>
  <c r="E3"/>
  <c r="E4"/>
  <c r="E5"/>
  <c r="E6"/>
  <c r="E7"/>
  <c r="E8"/>
  <c r="E10"/>
  <c r="E11"/>
  <c r="E12"/>
  <c r="E13"/>
  <c r="E14"/>
  <c r="A11"/>
  <c r="A12"/>
  <c r="A13"/>
  <c r="A14"/>
  <c r="A15"/>
  <c r="A16"/>
  <c r="B11"/>
  <c r="B12"/>
  <c r="B13"/>
  <c r="B14"/>
  <c r="B15"/>
  <c r="B16"/>
  <c r="C11"/>
  <c r="C12"/>
  <c r="C13"/>
  <c r="C14"/>
  <c r="C15"/>
  <c r="C16"/>
  <c r="D16"/>
  <c r="D14"/>
  <c r="D15"/>
  <c r="D11"/>
  <c r="D12"/>
  <c r="D13"/>
  <c r="D10"/>
  <c r="C10"/>
  <c r="B10"/>
  <c r="A10"/>
  <c r="A8"/>
  <c r="A9"/>
  <c r="B8"/>
  <c r="B9"/>
  <c r="C8"/>
  <c r="C9"/>
  <c r="D9"/>
  <c r="D3"/>
  <c r="D4"/>
  <c r="D5"/>
  <c r="D6"/>
  <c r="D7"/>
  <c r="D8"/>
  <c r="C3"/>
  <c r="C4"/>
  <c r="C5"/>
  <c r="C6"/>
  <c r="C7"/>
  <c r="C2"/>
  <c r="B3"/>
  <c r="B4"/>
  <c r="B5"/>
  <c r="B6"/>
  <c r="B7"/>
  <c r="B2"/>
  <c r="A3"/>
  <c r="A4"/>
  <c r="A5"/>
  <c r="A6"/>
  <c r="A7"/>
  <c r="A2"/>
  <c r="D2"/>
  <c r="H28" i="10"/>
  <c r="M14"/>
  <c r="M17"/>
  <c r="K15" i="8" l="1"/>
  <c r="I15" i="13" s="1"/>
  <c r="K15" i="1"/>
  <c r="K5" i="2" s="1"/>
  <c r="K3"/>
  <c r="K20" i="1"/>
  <c r="K8" i="2" s="1"/>
  <c r="J3"/>
  <c r="O13" i="1"/>
  <c r="O3" i="2" s="1"/>
  <c r="J2"/>
  <c r="O12" i="1"/>
  <c r="O2" i="2" s="1"/>
  <c r="H25" i="4"/>
  <c r="H26" s="1"/>
  <c r="E15" i="5" s="1"/>
  <c r="G3" i="9"/>
  <c r="K14" i="8"/>
  <c r="J3" i="9" s="1"/>
  <c r="J14" i="8"/>
  <c r="I3" i="9" s="1"/>
  <c r="D20" i="8"/>
  <c r="M15" i="1"/>
  <c r="M5" i="2" s="1"/>
  <c r="G4" i="9"/>
  <c r="E18" i="8"/>
  <c r="H17" i="4"/>
  <c r="E16" i="8"/>
  <c r="K16" s="1"/>
  <c r="J5" i="9" s="1"/>
  <c r="J13" i="8"/>
  <c r="I2" i="9" s="1"/>
  <c r="O18" i="1"/>
  <c r="O7" i="2" s="1"/>
  <c r="J4"/>
  <c r="M18" i="1"/>
  <c r="M7" i="2" s="1"/>
  <c r="J6"/>
  <c r="J20" i="1"/>
  <c r="J8" i="2" s="1"/>
  <c r="O15" i="1"/>
  <c r="O5" i="2" s="1"/>
  <c r="E2" i="5"/>
  <c r="J18" i="10"/>
  <c r="F7" i="12" s="1"/>
  <c r="J17" i="8"/>
  <c r="I6" i="9" s="1"/>
  <c r="J17" i="4"/>
  <c r="G6" i="5" s="1"/>
  <c r="H19" i="4"/>
  <c r="E8" i="5" s="1"/>
  <c r="H20" i="4"/>
  <c r="E9" i="5" s="1"/>
  <c r="F8" i="9"/>
  <c r="H7" i="2"/>
  <c r="H5"/>
  <c r="G4" i="12"/>
  <c r="I20" i="4"/>
  <c r="F9" i="5" s="1"/>
  <c r="H25" i="13"/>
  <c r="E16" i="14" s="1"/>
  <c r="H2" i="2"/>
  <c r="G7" i="12"/>
  <c r="K23" i="10"/>
  <c r="G12" i="12" s="1"/>
  <c r="L26" i="10"/>
  <c r="H15" i="12" s="1"/>
  <c r="I22" i="8"/>
  <c r="M2" i="2"/>
  <c r="H6"/>
  <c r="N14" i="1"/>
  <c r="N4" i="2" s="1"/>
  <c r="E20" i="1"/>
  <c r="H8" i="2" s="1"/>
  <c r="H8" i="9"/>
  <c r="E14" i="5"/>
  <c r="G6" i="9"/>
  <c r="F6" i="5"/>
  <c r="I18" i="4"/>
  <c r="F7" i="5" s="1"/>
  <c r="F4"/>
  <c r="F3"/>
  <c r="J14" i="4"/>
  <c r="G3" i="5" s="1"/>
  <c r="J19" i="4"/>
  <c r="G8" i="5" s="1"/>
  <c r="G2"/>
  <c r="E6"/>
  <c r="H15" i="4"/>
  <c r="N2" i="2"/>
  <c r="J4" i="9"/>
  <c r="D7" i="12"/>
  <c r="L18" i="10"/>
  <c r="H7" i="12" s="1"/>
  <c r="H23" i="10"/>
  <c r="E7" i="12"/>
  <c r="I23" i="10"/>
  <c r="E9" i="14"/>
  <c r="J25" i="4"/>
  <c r="H3" i="2"/>
  <c r="N13" i="1"/>
  <c r="N3" i="2" s="1"/>
  <c r="L15" i="10"/>
  <c r="H4" i="12" s="1"/>
  <c r="E4"/>
  <c r="D4"/>
  <c r="D8"/>
  <c r="D15"/>
  <c r="F14" i="5"/>
  <c r="C22" i="8"/>
  <c r="G2" i="9"/>
  <c r="L20" i="10"/>
  <c r="H9" i="12" s="1"/>
  <c r="J23" i="10" l="1"/>
  <c r="D22" i="8"/>
  <c r="K18"/>
  <c r="K20" s="1"/>
  <c r="G7" i="9"/>
  <c r="J18" i="8"/>
  <c r="G5" i="9"/>
  <c r="J16" i="8"/>
  <c r="E20"/>
  <c r="G8" i="9" s="1"/>
  <c r="M20" i="1"/>
  <c r="M8" i="2" s="1"/>
  <c r="O20" i="1"/>
  <c r="O8" i="2" s="1"/>
  <c r="I16" i="13"/>
  <c r="F7" i="14" s="1"/>
  <c r="I20" i="13"/>
  <c r="F11" i="14" s="1"/>
  <c r="K27" i="10"/>
  <c r="G16" i="12" s="1"/>
  <c r="I23" i="4"/>
  <c r="F12" i="5" s="1"/>
  <c r="J20" i="4"/>
  <c r="G9" i="5" s="1"/>
  <c r="N20" i="1"/>
  <c r="N8" i="2" s="1"/>
  <c r="J15" i="4"/>
  <c r="J18" s="1"/>
  <c r="H18"/>
  <c r="E4" i="5"/>
  <c r="F6" i="14"/>
  <c r="K15" i="13"/>
  <c r="G6" i="14" s="1"/>
  <c r="H27" i="10"/>
  <c r="D16" i="12" s="1"/>
  <c r="D12"/>
  <c r="L23" i="10"/>
  <c r="K13" i="13"/>
  <c r="G4" i="14" s="1"/>
  <c r="F4"/>
  <c r="K16" i="13"/>
  <c r="G7" i="14" s="1"/>
  <c r="I12" i="13"/>
  <c r="J2" i="9"/>
  <c r="J26" i="4"/>
  <c r="G15" i="5" s="1"/>
  <c r="G14"/>
  <c r="J27" i="10"/>
  <c r="F16" i="12" s="1"/>
  <c r="F12"/>
  <c r="E12"/>
  <c r="I27" i="10"/>
  <c r="E16" i="12" s="1"/>
  <c r="I7" i="9" l="1"/>
  <c r="J7"/>
  <c r="I24" i="13"/>
  <c r="I5" i="9"/>
  <c r="I19" i="13"/>
  <c r="E22" i="8"/>
  <c r="J20"/>
  <c r="I8" i="9" s="1"/>
  <c r="K20" i="13"/>
  <c r="G11" i="14" s="1"/>
  <c r="I27" i="4"/>
  <c r="F16" i="5" s="1"/>
  <c r="G4"/>
  <c r="H23" i="4"/>
  <c r="E7" i="5"/>
  <c r="J8" i="9"/>
  <c r="K22" i="8"/>
  <c r="H12" i="12"/>
  <c r="L27" i="10"/>
  <c r="H16" i="12" s="1"/>
  <c r="J23" i="4"/>
  <c r="G7" i="5"/>
  <c r="K12" i="13"/>
  <c r="F3" i="14"/>
  <c r="F15" l="1"/>
  <c r="K24" i="13"/>
  <c r="G15" i="14" s="1"/>
  <c r="F8"/>
  <c r="K17" i="13"/>
  <c r="G8" i="14" s="1"/>
  <c r="K19" i="13"/>
  <c r="G10" i="14" s="1"/>
  <c r="F10"/>
  <c r="F9"/>
  <c r="K18" i="13"/>
  <c r="G9" i="14" s="1"/>
  <c r="H27" i="4"/>
  <c r="E16" i="5" s="1"/>
  <c r="E12"/>
  <c r="I25" i="13"/>
  <c r="F16" i="14" s="1"/>
  <c r="F2"/>
  <c r="G12" i="5"/>
  <c r="J27" i="4"/>
  <c r="G16" i="5" s="1"/>
  <c r="K11" i="13"/>
  <c r="G3" i="14"/>
  <c r="G2" l="1"/>
  <c r="K25" i="13"/>
  <c r="G16" i="14" s="1"/>
</calcChain>
</file>

<file path=xl/comments1.xml><?xml version="1.0" encoding="utf-8"?>
<comments xmlns="http://schemas.openxmlformats.org/spreadsheetml/2006/main">
  <authors>
    <author>Usuario</author>
  </authors>
  <commentList>
    <comment ref="I26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<sst xmlns="http://schemas.openxmlformats.org/spreadsheetml/2006/main" count="309" uniqueCount="184">
  <si>
    <t>ACUERDO N° 3949</t>
  </si>
  <si>
    <t>ANEXO 2: DE LA EJECUCION DEL PRESUPUESTO CON RELACION A LOS CREDITOS ACUMULADA AL FIN DEL TRIMESTRE</t>
  </si>
  <si>
    <t>Nomenclador:</t>
  </si>
  <si>
    <t>Ejercicio:</t>
  </si>
  <si>
    <t>Trimestre</t>
  </si>
  <si>
    <t>Partidas</t>
  </si>
  <si>
    <t>Credito</t>
  </si>
  <si>
    <t>Modificaciones acumuladas</t>
  </si>
  <si>
    <t>Crédito</t>
  </si>
  <si>
    <t>Compromisos</t>
  </si>
  <si>
    <t>Devengado</t>
  </si>
  <si>
    <t>Mandado a</t>
  </si>
  <si>
    <t>Pagado</t>
  </si>
  <si>
    <t xml:space="preserve">Residuos </t>
  </si>
  <si>
    <t>Saldo no</t>
  </si>
  <si>
    <t>Deuda</t>
  </si>
  <si>
    <t>al fin de cada trimestre</t>
  </si>
  <si>
    <t>Autorizado</t>
  </si>
  <si>
    <t>Contraidos</t>
  </si>
  <si>
    <t>Pagar</t>
  </si>
  <si>
    <t>Pasivos</t>
  </si>
  <si>
    <t>Utilizado</t>
  </si>
  <si>
    <t>Exigible</t>
  </si>
  <si>
    <t>Aumentos</t>
  </si>
  <si>
    <t>Disminuciones</t>
  </si>
  <si>
    <t>Definitivo</t>
  </si>
  <si>
    <t>TOTALES</t>
  </si>
  <si>
    <t>Ejercicio</t>
  </si>
  <si>
    <t>Nomenclador</t>
  </si>
  <si>
    <t>Partida</t>
  </si>
  <si>
    <t>CreAutOri</t>
  </si>
  <si>
    <t>ModAcuFinAum</t>
  </si>
  <si>
    <t>ModAcuFinDis</t>
  </si>
  <si>
    <t>CreAutDefFin</t>
  </si>
  <si>
    <t>ComCon</t>
  </si>
  <si>
    <t>ManPag</t>
  </si>
  <si>
    <t>ResPas</t>
  </si>
  <si>
    <t>SalNoUtil</t>
  </si>
  <si>
    <t>DeuExi</t>
  </si>
  <si>
    <t>ANEXO 4: EJECUCION PRESUPUESTARIA DEL TRIMESTRE. CUMPLIMIENTO DE METAS</t>
  </si>
  <si>
    <t>NOMENCLADOR</t>
  </si>
  <si>
    <t xml:space="preserve">EJERCICIO: </t>
  </si>
  <si>
    <t>TRIMESTRE</t>
  </si>
  <si>
    <t>Ejecutado</t>
  </si>
  <si>
    <t>Programacion</t>
  </si>
  <si>
    <t>Diferencia entre</t>
  </si>
  <si>
    <t>Concepto</t>
  </si>
  <si>
    <t xml:space="preserve">en el </t>
  </si>
  <si>
    <t>Financiera del</t>
  </si>
  <si>
    <t xml:space="preserve">Ejecutado y </t>
  </si>
  <si>
    <t>Nota</t>
  </si>
  <si>
    <t>trimestre</t>
  </si>
  <si>
    <t>Programacion Financ.</t>
  </si>
  <si>
    <t>I</t>
  </si>
  <si>
    <t>RECURSOS CORRIENTES</t>
  </si>
  <si>
    <t>A</t>
  </si>
  <si>
    <t>II</t>
  </si>
  <si>
    <t>GASTOS CORRIENTES</t>
  </si>
  <si>
    <t>B</t>
  </si>
  <si>
    <t>III</t>
  </si>
  <si>
    <t>RESULTADO ECONOMICO: Ahorro/Desahorro (I-II)</t>
  </si>
  <si>
    <t>IV</t>
  </si>
  <si>
    <t>RECURSOS DE CAPITAL</t>
  </si>
  <si>
    <t>V</t>
  </si>
  <si>
    <t>GASTOS DE CAPITAL</t>
  </si>
  <si>
    <t>VI</t>
  </si>
  <si>
    <t>EXCEDENTE ANTES TRANF. FIGURATIVAS (III+IV-V)</t>
  </si>
  <si>
    <t>VII</t>
  </si>
  <si>
    <t>RECURSOS FIGURATIVOS</t>
  </si>
  <si>
    <t>VIII</t>
  </si>
  <si>
    <t>GASTOS FIGURATIVOS</t>
  </si>
  <si>
    <t>IX</t>
  </si>
  <si>
    <t>NECESIDAD DE FINANCIAMIENTO (VI+VII-VIII)</t>
  </si>
  <si>
    <t>X</t>
  </si>
  <si>
    <t>FUENTES DE FINANCIAMIENTO</t>
  </si>
  <si>
    <t>XI</t>
  </si>
  <si>
    <t>APLICACIONES FINANCIERAS</t>
  </si>
  <si>
    <t>C</t>
  </si>
  <si>
    <t>XII</t>
  </si>
  <si>
    <t>FINANCIAMIENTO NETO (X-XI)</t>
  </si>
  <si>
    <t>XIII</t>
  </si>
  <si>
    <t>RESULTADO FINANCIERO (IX+XII)</t>
  </si>
  <si>
    <t>ProFina</t>
  </si>
  <si>
    <t>DifEjeProFina</t>
  </si>
  <si>
    <t>ANEXO 3: DE LA EJECUCION DEL PRESUPUESTO CON RELACION AL CALCULO DE RECURSOS Y FINANCIAMIENTO</t>
  </si>
  <si>
    <t>ACUMULADO AL FIN DEL TRIMESTRE E INGRESADO EN EL TRIMESTRE</t>
  </si>
  <si>
    <t>Calculo original</t>
  </si>
  <si>
    <t>Modificaciones Acumuladas</t>
  </si>
  <si>
    <t>Calculo definitivo</t>
  </si>
  <si>
    <t>Ingresado</t>
  </si>
  <si>
    <t>Diferencia</t>
  </si>
  <si>
    <t xml:space="preserve">Ingresado </t>
  </si>
  <si>
    <t>Acumulado al</t>
  </si>
  <si>
    <t>en el</t>
  </si>
  <si>
    <t>fin de cada</t>
  </si>
  <si>
    <t>CalOri</t>
  </si>
  <si>
    <t>CalDef</t>
  </si>
  <si>
    <t>IngAcuFin</t>
  </si>
  <si>
    <t xml:space="preserve">Diferencia </t>
  </si>
  <si>
    <t>ANEXO 2 BIS: DE LA EJECUCION DEL PRESUPUESTO CON RELACION A LOS CREDITOS CORRESPONDIENTE AL TRIMESTRE</t>
  </si>
  <si>
    <t xml:space="preserve"> </t>
  </si>
  <si>
    <t xml:space="preserve">Mandado </t>
  </si>
  <si>
    <t xml:space="preserve">Pagado </t>
  </si>
  <si>
    <t xml:space="preserve">Variacion </t>
  </si>
  <si>
    <t>Variacion</t>
  </si>
  <si>
    <t>contraidos</t>
  </si>
  <si>
    <t>en el trimestre</t>
  </si>
  <si>
    <t>a pagar en el</t>
  </si>
  <si>
    <t>Residuos Pasivos</t>
  </si>
  <si>
    <t>Deuda Exigible</t>
  </si>
  <si>
    <t>CoCon</t>
  </si>
  <si>
    <t>VarResPas</t>
  </si>
  <si>
    <t>VarDeuExi</t>
  </si>
  <si>
    <t>N   O          A   P   L   I   C   A   B   L   E</t>
  </si>
  <si>
    <t>ANEXO 1: PROGRAMACION FINANCIERA ART. 22 LEY 7314</t>
  </si>
  <si>
    <t>1° Trimestre</t>
  </si>
  <si>
    <t>2° Trimestre</t>
  </si>
  <si>
    <t>3° Trimestre</t>
  </si>
  <si>
    <t>4° Trimestre</t>
  </si>
  <si>
    <t>Presupuesto</t>
  </si>
  <si>
    <t>Votado en el</t>
  </si>
  <si>
    <t>TOTAL RECURSOS (I+IV)</t>
  </si>
  <si>
    <t>TOTAL GASTOS (II+V)</t>
  </si>
  <si>
    <t>41200 Bienes</t>
  </si>
  <si>
    <t>41100 Personal</t>
  </si>
  <si>
    <t>41300 Servicios</t>
  </si>
  <si>
    <t>51100 Bs.Capital</t>
  </si>
  <si>
    <t>74100 Deuda Ej. Anter.</t>
  </si>
  <si>
    <t>74100 Deuda Ej.Anter</t>
  </si>
  <si>
    <t>Tri1</t>
  </si>
  <si>
    <t>Tri2</t>
  </si>
  <si>
    <t>Tri3</t>
  </si>
  <si>
    <t>Tri4</t>
  </si>
  <si>
    <t>PreVot</t>
  </si>
  <si>
    <t>Stock de Deuda</t>
  </si>
  <si>
    <t>Flotante al inicio</t>
  </si>
  <si>
    <t>Variacion Deuda</t>
  </si>
  <si>
    <t>Flotante contraida</t>
  </si>
  <si>
    <t>en el Trimestre</t>
  </si>
  <si>
    <t>del Trimestre</t>
  </si>
  <si>
    <t>Stock Deuda</t>
  </si>
  <si>
    <t>flotante al final</t>
  </si>
  <si>
    <t>Gastos Corrientes</t>
  </si>
  <si>
    <t>Personal</t>
  </si>
  <si>
    <t>Locaciones de Servicios</t>
  </si>
  <si>
    <t>Bienes Corrientes</t>
  </si>
  <si>
    <t>Otros Servicios</t>
  </si>
  <si>
    <t>Transferencicas</t>
  </si>
  <si>
    <t>Erogaciones sin discriminar</t>
  </si>
  <si>
    <t>Erogaciones de capital</t>
  </si>
  <si>
    <t>Bienes de Capital</t>
  </si>
  <si>
    <t>Trabajos Pùblicos</t>
  </si>
  <si>
    <t>Inversion Financiera</t>
  </si>
  <si>
    <t>Bienes pre existentes</t>
  </si>
  <si>
    <t>Erogaciones figurativas</t>
  </si>
  <si>
    <t>Aplicaciones financieras</t>
  </si>
  <si>
    <t>TOTAL</t>
  </si>
  <si>
    <t>StoDeuFloIni</t>
  </si>
  <si>
    <t>VarDeuFloCon</t>
  </si>
  <si>
    <t>StoDeuFloFin</t>
  </si>
  <si>
    <t>ANEXO 6: EVOLUCION DE LA DEUDA FLOTANTE ACUMULADA AL FIN DEL TRIMESTRE</t>
  </si>
  <si>
    <r>
      <t>REPARTICION:</t>
    </r>
    <r>
      <rPr>
        <b/>
        <sz val="10"/>
        <rFont val="Arial"/>
        <family val="2"/>
      </rPr>
      <t xml:space="preserve"> H. Cámara de Diputados</t>
    </r>
  </si>
  <si>
    <t>010102</t>
  </si>
  <si>
    <t>Repartición / Organismo: H Cámara de Diputados</t>
  </si>
  <si>
    <t>Repartición / Organismo:  H. Cámara de Diputados</t>
  </si>
  <si>
    <t>43100 Transferencias</t>
  </si>
  <si>
    <t>41300 Trasferencias</t>
  </si>
  <si>
    <t>Repartición / Organismo: H. Cámara de Diputados</t>
  </si>
  <si>
    <t>REPARTICION /ORGANISMO: HONORABLE CAMARA DE DIPUTADOS</t>
  </si>
  <si>
    <t xml:space="preserve">           ACUERDO    Nº     3.949</t>
  </si>
  <si>
    <t>53100 Bienes Preexistentes</t>
  </si>
  <si>
    <t xml:space="preserve"> ANEXO 30 inc. D):     MEDIDAS CORRECTIVAS</t>
  </si>
  <si>
    <t xml:space="preserve"> ANEXO 30 inc. C):     INFORMES ESCRITOS</t>
  </si>
  <si>
    <t xml:space="preserve">               </t>
  </si>
  <si>
    <t>EJERCICIO: 2015</t>
  </si>
  <si>
    <t>Las medidas tomadas para la corrección de desvíos son las siguientes:</t>
  </si>
  <si>
    <t xml:space="preserve">           </t>
  </si>
  <si>
    <t>1) GASTOS CORRIENTES: la diferencia se corregirán a partir de la aplicación de paritarias y de la normalización del gasto corriente</t>
  </si>
  <si>
    <t>que se difiere a los próximos trimestres, por lo que se corrigen así los desvíos.</t>
  </si>
  <si>
    <t>EJERCICIO: 2017</t>
  </si>
  <si>
    <t>EJERCICIO:  2.017</t>
  </si>
  <si>
    <t xml:space="preserve">2) GASTOS DE CAPITAL: la diferencia responde al ahorro presupuestario decidido por la Honorable Cámara de Diputados, </t>
  </si>
  <si>
    <t xml:space="preserve">              las diferencias serán corregidas en los trimestres siguientes.</t>
  </si>
  <si>
    <r>
      <t xml:space="preserve">LAS DIFERENCIAS EN EL CUMPLIMIENTO DE METAS OBEDECEN AL SIGUIENTE DETALLE:
1) </t>
    </r>
    <r>
      <rPr>
        <b/>
        <sz val="8"/>
        <rFont val="Arial"/>
        <family val="2"/>
      </rPr>
      <t>GASTOS CORRIENTES</t>
    </r>
    <r>
      <rPr>
        <sz val="8"/>
        <rFont val="Arial"/>
        <family val="2"/>
      </rPr>
      <t xml:space="preserve">: LA DIFERENCIA RESPONDE TANTO A GASTOS QUE SE DIFIEREN A LOS TRIMESTRES SIGUIENTES POR  LA APLICACIÓN DE INCREMENTOS SALARIALES DE PARITARIAS EN DOS TRAMOS, COMO A LA REDUCCIÓN EN GASTOS CORRIENTES POR EROGACIONES QUE FUERON PREVISTAS PERO QUE SE EJECUTARÁN EN EL  TERCER Y CUARTO TRIMESTRE.
2) </t>
    </r>
    <r>
      <rPr>
        <b/>
        <sz val="8"/>
        <rFont val="Arial"/>
        <family val="2"/>
      </rPr>
      <t>GASTOS DE CAPITAL:</t>
    </r>
    <r>
      <rPr>
        <sz val="8"/>
        <rFont val="Arial"/>
        <family val="2"/>
      </rPr>
      <t xml:space="preserve"> LAS DIFERENCIAS RESPONDEN A ADQUISICIONES QUE SE REALIZARAN DURANTE LOS SIGUIENTES              TRIMESTRES,TODO ELLO  DEBIDO A QUE EN EL PRIMER Y SEGUNDO TRIMESTRE ESTA HONORABLE CAMARA DE DIPUTADOS REDUJO LA INVERSIÓN EN BIENES DE CAPITAL. 
</t>
    </r>
  </si>
</sst>
</file>

<file path=xl/styles.xml><?xml version="1.0" encoding="utf-8"?>
<styleSheet xmlns="http://schemas.openxmlformats.org/spreadsheetml/2006/main">
  <fonts count="25">
    <font>
      <sz val="10"/>
      <name val="Verdana"/>
    </font>
    <font>
      <b/>
      <sz val="12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sz val="10"/>
      <color indexed="9"/>
      <name val="Verdana"/>
      <family val="2"/>
    </font>
    <font>
      <sz val="8"/>
      <color indexed="9"/>
      <name val="Verdana"/>
      <family val="2"/>
    </font>
    <font>
      <i/>
      <sz val="8"/>
      <name val="Verdana"/>
      <family val="2"/>
    </font>
    <font>
      <i/>
      <sz val="7"/>
      <name val="Verdana"/>
      <family val="2"/>
    </font>
    <font>
      <sz val="7"/>
      <name val="Verdana"/>
      <family val="2"/>
    </font>
    <font>
      <b/>
      <sz val="8"/>
      <name val="Verdana"/>
      <family val="2"/>
    </font>
    <font>
      <sz val="8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10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6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1" applyBorder="1"/>
    <xf numFmtId="49" fontId="6" fillId="0" borderId="0" xfId="1" applyNumberFormat="1" applyFont="1" applyBorder="1"/>
    <xf numFmtId="0" fontId="6" fillId="0" borderId="0" xfId="1" applyFont="1" applyBorder="1" applyAlignment="1">
      <alignment horizontal="left"/>
    </xf>
    <xf numFmtId="0" fontId="5" fillId="0" borderId="0" xfId="1" applyBorder="1" applyAlignment="1">
      <alignment horizontal="right"/>
    </xf>
    <xf numFmtId="0" fontId="6" fillId="0" borderId="4" xfId="1" applyFont="1" applyBorder="1"/>
    <xf numFmtId="0" fontId="5" fillId="0" borderId="0" xfId="1" applyBorder="1" applyAlignment="1">
      <alignment horizontal="center"/>
    </xf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5" fillId="0" borderId="0" xfId="1" applyAlignment="1">
      <alignment horizontal="center"/>
    </xf>
    <xf numFmtId="0" fontId="5" fillId="0" borderId="0" xfId="1"/>
    <xf numFmtId="0" fontId="6" fillId="0" borderId="0" xfId="1" applyFont="1"/>
    <xf numFmtId="0" fontId="2" fillId="0" borderId="0" xfId="1" applyFont="1"/>
    <xf numFmtId="0" fontId="5" fillId="0" borderId="0" xfId="1" applyBorder="1" applyAlignment="1">
      <alignment horizontal="left"/>
    </xf>
    <xf numFmtId="0" fontId="6" fillId="0" borderId="0" xfId="1" applyFont="1" applyBorder="1"/>
    <xf numFmtId="0" fontId="5" fillId="0" borderId="5" xfId="1" applyBorder="1" applyAlignment="1">
      <alignment horizontal="center"/>
    </xf>
    <xf numFmtId="0" fontId="5" fillId="0" borderId="6" xfId="1" applyBorder="1" applyAlignment="1">
      <alignment horizontal="center"/>
    </xf>
    <xf numFmtId="0" fontId="5" fillId="0" borderId="6" xfId="1" applyBorder="1" applyAlignment="1">
      <alignment horizontal="center" vertical="center"/>
    </xf>
    <xf numFmtId="0" fontId="5" fillId="0" borderId="7" xfId="1" applyBorder="1" applyAlignment="1">
      <alignment horizontal="center"/>
    </xf>
    <xf numFmtId="0" fontId="5" fillId="0" borderId="0" xfId="1" applyBorder="1" applyAlignment="1">
      <alignment horizontal="center" vertic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9" xfId="1" applyBorder="1" applyAlignment="1">
      <alignment horizontal="center" vertical="center"/>
    </xf>
    <xf numFmtId="4" fontId="5" fillId="0" borderId="0" xfId="1" applyNumberFormat="1" applyBorder="1"/>
    <xf numFmtId="4" fontId="5" fillId="0" borderId="10" xfId="1" applyNumberFormat="1" applyBorder="1"/>
    <xf numFmtId="4" fontId="5" fillId="0" borderId="0" xfId="1" applyNumberFormat="1" applyBorder="1" applyAlignment="1">
      <alignment horizontal="right"/>
    </xf>
    <xf numFmtId="4" fontId="5" fillId="0" borderId="10" xfId="1" applyNumberFormat="1" applyBorder="1" applyAlignment="1">
      <alignment horizontal="right"/>
    </xf>
    <xf numFmtId="0" fontId="5" fillId="0" borderId="8" xfId="1" applyBorder="1" applyAlignment="1">
      <alignment horizontal="center" vertical="center"/>
    </xf>
    <xf numFmtId="4" fontId="5" fillId="0" borderId="9" xfId="1" applyNumberFormat="1" applyBorder="1" applyAlignment="1">
      <alignment vertical="center"/>
    </xf>
    <xf numFmtId="4" fontId="5" fillId="0" borderId="11" xfId="1" applyNumberFormat="1" applyBorder="1" applyAlignment="1">
      <alignment vertical="center"/>
    </xf>
    <xf numFmtId="0" fontId="5" fillId="0" borderId="0" xfId="1" applyAlignment="1">
      <alignment vertic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7" fillId="0" borderId="0" xfId="1" applyFont="1"/>
    <xf numFmtId="0" fontId="9" fillId="0" borderId="0" xfId="1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/>
    <xf numFmtId="49" fontId="2" fillId="0" borderId="0" xfId="0" applyNumberFormat="1" applyFont="1" applyAlignment="1">
      <alignment horizontal="right"/>
    </xf>
    <xf numFmtId="0" fontId="5" fillId="0" borderId="0" xfId="1" applyFont="1" applyBorder="1" applyAlignment="1">
      <alignment horizontal="left"/>
    </xf>
    <xf numFmtId="1" fontId="5" fillId="0" borderId="0" xfId="1" applyNumberFormat="1" applyFont="1"/>
    <xf numFmtId="0" fontId="2" fillId="0" borderId="4" xfId="0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10" fillId="0" borderId="0" xfId="1" applyFont="1"/>
    <xf numFmtId="2" fontId="5" fillId="0" borderId="0" xfId="1" applyNumberFormat="1"/>
    <xf numFmtId="0" fontId="15" fillId="0" borderId="0" xfId="0" applyFont="1" applyBorder="1" applyAlignment="1"/>
    <xf numFmtId="0" fontId="15" fillId="0" borderId="0" xfId="0" applyFont="1"/>
    <xf numFmtId="0" fontId="3" fillId="0" borderId="0" xfId="0" applyFont="1" applyBorder="1" applyAlignment="1"/>
    <xf numFmtId="0" fontId="3" fillId="0" borderId="18" xfId="0" applyFont="1" applyBorder="1"/>
    <xf numFmtId="2" fontId="3" fillId="0" borderId="1" xfId="0" applyNumberFormat="1" applyFont="1" applyBorder="1"/>
    <xf numFmtId="2" fontId="3" fillId="0" borderId="12" xfId="0" applyNumberFormat="1" applyFont="1" applyBorder="1"/>
    <xf numFmtId="0" fontId="3" fillId="0" borderId="19" xfId="0" applyFont="1" applyBorder="1"/>
    <xf numFmtId="2" fontId="3" fillId="0" borderId="2" xfId="0" applyNumberFormat="1" applyFont="1" applyBorder="1"/>
    <xf numFmtId="2" fontId="3" fillId="0" borderId="13" xfId="0" applyNumberFormat="1" applyFont="1" applyBorder="1"/>
    <xf numFmtId="0" fontId="3" fillId="0" borderId="20" xfId="0" applyFont="1" applyBorder="1"/>
    <xf numFmtId="2" fontId="3" fillId="0" borderId="4" xfId="0" applyNumberFormat="1" applyFont="1" applyBorder="1"/>
    <xf numFmtId="2" fontId="3" fillId="0" borderId="21" xfId="0" applyNumberFormat="1" applyFont="1" applyBorder="1"/>
    <xf numFmtId="0" fontId="3" fillId="0" borderId="22" xfId="0" applyFont="1" applyBorder="1"/>
    <xf numFmtId="0" fontId="3" fillId="0" borderId="15" xfId="0" applyFont="1" applyBorder="1"/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6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17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/>
    </xf>
    <xf numFmtId="0" fontId="17" fillId="0" borderId="9" xfId="1" applyFont="1" applyBorder="1" applyAlignment="1">
      <alignment horizontal="center"/>
    </xf>
    <xf numFmtId="0" fontId="17" fillId="0" borderId="9" xfId="1" applyFont="1" applyBorder="1" applyAlignment="1">
      <alignment horizontal="center" vertical="center"/>
    </xf>
    <xf numFmtId="0" fontId="17" fillId="0" borderId="24" xfId="1" applyFont="1" applyBorder="1" applyAlignment="1">
      <alignment horizontal="center" vertical="center"/>
    </xf>
    <xf numFmtId="0" fontId="17" fillId="0" borderId="24" xfId="1" applyFont="1" applyBorder="1"/>
    <xf numFmtId="0" fontId="17" fillId="0" borderId="0" xfId="1" applyFont="1" applyBorder="1"/>
    <xf numFmtId="0" fontId="17" fillId="0" borderId="2" xfId="1" applyFont="1" applyBorder="1"/>
    <xf numFmtId="0" fontId="18" fillId="0" borderId="0" xfId="1" applyFont="1" applyBorder="1" applyAlignment="1">
      <alignment horizontal="center"/>
    </xf>
    <xf numFmtId="4" fontId="17" fillId="0" borderId="0" xfId="1" applyNumberFormat="1" applyFont="1" applyBorder="1"/>
    <xf numFmtId="4" fontId="17" fillId="0" borderId="10" xfId="1" applyNumberFormat="1" applyFont="1" applyBorder="1"/>
    <xf numFmtId="4" fontId="17" fillId="0" borderId="2" xfId="1" applyNumberFormat="1" applyFont="1" applyBorder="1"/>
    <xf numFmtId="0" fontId="17" fillId="0" borderId="2" xfId="1" applyFont="1" applyBorder="1" applyAlignment="1">
      <alignment horizontal="center"/>
    </xf>
    <xf numFmtId="0" fontId="17" fillId="0" borderId="0" xfId="1" applyFont="1" applyBorder="1" applyAlignment="1">
      <alignment horizontal="left"/>
    </xf>
    <xf numFmtId="4" fontId="17" fillId="0" borderId="24" xfId="1" applyNumberFormat="1" applyFont="1" applyBorder="1"/>
    <xf numFmtId="4" fontId="17" fillId="0" borderId="0" xfId="1" applyNumberFormat="1" applyFont="1" applyBorder="1" applyAlignment="1">
      <alignment horizontal="right"/>
    </xf>
    <xf numFmtId="4" fontId="17" fillId="0" borderId="10" xfId="1" applyNumberFormat="1" applyFont="1" applyBorder="1" applyAlignment="1">
      <alignment horizontal="right"/>
    </xf>
    <xf numFmtId="4" fontId="17" fillId="0" borderId="2" xfId="1" applyNumberFormat="1" applyFont="1" applyBorder="1" applyAlignment="1">
      <alignment horizontal="right"/>
    </xf>
    <xf numFmtId="0" fontId="17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vertical="center"/>
    </xf>
    <xf numFmtId="4" fontId="17" fillId="0" borderId="9" xfId="1" applyNumberFormat="1" applyFont="1" applyBorder="1" applyAlignment="1">
      <alignment vertical="center"/>
    </xf>
    <xf numFmtId="4" fontId="17" fillId="0" borderId="11" xfId="1" applyNumberFormat="1" applyFont="1" applyBorder="1" applyAlignment="1">
      <alignment vertical="center"/>
    </xf>
    <xf numFmtId="4" fontId="17" fillId="0" borderId="24" xfId="1" applyNumberFormat="1" applyFont="1" applyBorder="1" applyAlignment="1">
      <alignment vertical="center"/>
    </xf>
    <xf numFmtId="0" fontId="19" fillId="0" borderId="0" xfId="0" applyFont="1"/>
    <xf numFmtId="0" fontId="0" fillId="0" borderId="0" xfId="0" applyBorder="1"/>
    <xf numFmtId="0" fontId="0" fillId="0" borderId="16" xfId="0" applyBorder="1"/>
    <xf numFmtId="0" fontId="0" fillId="0" borderId="12" xfId="0" applyBorder="1"/>
    <xf numFmtId="0" fontId="0" fillId="0" borderId="13" xfId="0" applyBorder="1"/>
    <xf numFmtId="0" fontId="0" fillId="0" borderId="27" xfId="0" applyBorder="1"/>
    <xf numFmtId="0" fontId="20" fillId="0" borderId="28" xfId="0" applyFont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22" xfId="0" applyFont="1" applyBorder="1"/>
    <xf numFmtId="0" fontId="20" fillId="0" borderId="14" xfId="0" applyFont="1" applyBorder="1"/>
    <xf numFmtId="0" fontId="5" fillId="0" borderId="28" xfId="1" applyBorder="1"/>
    <xf numFmtId="4" fontId="0" fillId="0" borderId="0" xfId="0" applyNumberForma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11" fillId="0" borderId="0" xfId="0" applyNumberFormat="1" applyFont="1"/>
    <xf numFmtId="4" fontId="7" fillId="0" borderId="0" xfId="1" applyNumberFormat="1" applyFont="1"/>
    <xf numFmtId="4" fontId="3" fillId="0" borderId="2" xfId="0" applyNumberFormat="1" applyFont="1" applyBorder="1"/>
    <xf numFmtId="4" fontId="3" fillId="0" borderId="3" xfId="0" applyNumberFormat="1" applyFont="1" applyBorder="1"/>
    <xf numFmtId="4" fontId="3" fillId="0" borderId="30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center"/>
    </xf>
    <xf numFmtId="4" fontId="3" fillId="0" borderId="32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3" fillId="0" borderId="31" xfId="0" applyNumberFormat="1" applyFont="1" applyBorder="1" applyAlignment="1">
      <alignment horizontal="right"/>
    </xf>
    <xf numFmtId="4" fontId="3" fillId="0" borderId="0" xfId="0" applyNumberFormat="1" applyFont="1"/>
    <xf numFmtId="4" fontId="5" fillId="0" borderId="0" xfId="1" applyNumberFormat="1" applyAlignment="1">
      <alignment horizontal="center"/>
    </xf>
    <xf numFmtId="4" fontId="5" fillId="0" borderId="0" xfId="1" applyNumberFormat="1"/>
    <xf numFmtId="4" fontId="6" fillId="0" borderId="0" xfId="1" applyNumberFormat="1" applyFont="1" applyBorder="1"/>
    <xf numFmtId="4" fontId="5" fillId="0" borderId="23" xfId="1" applyNumberFormat="1" applyBorder="1" applyAlignment="1">
      <alignment horizontal="center"/>
    </xf>
    <xf numFmtId="4" fontId="5" fillId="0" borderId="6" xfId="1" applyNumberFormat="1" applyBorder="1" applyAlignment="1">
      <alignment horizontal="center"/>
    </xf>
    <xf numFmtId="4" fontId="5" fillId="0" borderId="23" xfId="1" applyNumberFormat="1" applyBorder="1" applyAlignment="1">
      <alignment horizontal="center" vertical="center"/>
    </xf>
    <xf numFmtId="4" fontId="5" fillId="0" borderId="23" xfId="1" applyNumberFormat="1" applyFont="1" applyBorder="1" applyAlignment="1">
      <alignment horizontal="center"/>
    </xf>
    <xf numFmtId="4" fontId="5" fillId="0" borderId="2" xfId="1" applyNumberFormat="1" applyFont="1" applyBorder="1" applyAlignment="1">
      <alignment horizontal="center" vertical="center"/>
    </xf>
    <xf numFmtId="4" fontId="5" fillId="0" borderId="2" xfId="1" applyNumberFormat="1" applyFont="1" applyBorder="1" applyAlignment="1">
      <alignment horizontal="center"/>
    </xf>
    <xf numFmtId="4" fontId="5" fillId="0" borderId="24" xfId="1" applyNumberFormat="1" applyBorder="1" applyAlignment="1">
      <alignment horizontal="center" vertical="center"/>
    </xf>
    <xf numFmtId="4" fontId="5" fillId="0" borderId="9" xfId="1" applyNumberFormat="1" applyBorder="1" applyAlignment="1">
      <alignment horizontal="center"/>
    </xf>
    <xf numFmtId="4" fontId="5" fillId="0" borderId="24" xfId="1" applyNumberFormat="1" applyBorder="1"/>
    <xf numFmtId="4" fontId="5" fillId="0" borderId="24" xfId="1" applyNumberFormat="1" applyFont="1" applyBorder="1" applyAlignment="1">
      <alignment horizontal="center"/>
    </xf>
    <xf numFmtId="4" fontId="5" fillId="0" borderId="2" xfId="1" applyNumberFormat="1" applyBorder="1"/>
    <xf numFmtId="4" fontId="5" fillId="0" borderId="2" xfId="1" applyNumberFormat="1" applyBorder="1" applyAlignment="1">
      <alignment horizontal="right"/>
    </xf>
    <xf numFmtId="4" fontId="5" fillId="0" borderId="24" xfId="1" applyNumberFormat="1" applyBorder="1" applyAlignment="1">
      <alignment horizontal="right"/>
    </xf>
    <xf numFmtId="4" fontId="5" fillId="0" borderId="23" xfId="1" applyNumberFormat="1" applyBorder="1"/>
    <xf numFmtId="4" fontId="5" fillId="0" borderId="24" xfId="1" applyNumberFormat="1" applyBorder="1" applyAlignment="1">
      <alignment vertical="center"/>
    </xf>
    <xf numFmtId="4" fontId="10" fillId="0" borderId="0" xfId="1" applyNumberFormat="1" applyFont="1"/>
    <xf numFmtId="4" fontId="5" fillId="0" borderId="0" xfId="1" applyNumberFormat="1" applyFont="1" applyBorder="1"/>
    <xf numFmtId="4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 applyAlignment="1">
      <alignment horizontal="center"/>
    </xf>
    <xf numFmtId="4" fontId="3" fillId="0" borderId="15" xfId="0" applyNumberFormat="1" applyFont="1" applyBorder="1" applyAlignment="1">
      <alignment horizontal="center"/>
    </xf>
    <xf numFmtId="4" fontId="16" fillId="0" borderId="30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3" fillId="0" borderId="32" xfId="0" applyNumberFormat="1" applyFont="1" applyBorder="1"/>
    <xf numFmtId="4" fontId="15" fillId="0" borderId="0" xfId="0" applyNumberFormat="1" applyFont="1"/>
    <xf numFmtId="4" fontId="3" fillId="0" borderId="14" xfId="0" applyNumberFormat="1" applyFont="1" applyBorder="1" applyAlignment="1"/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5" xfId="0" applyFont="1" applyBorder="1"/>
    <xf numFmtId="0" fontId="2" fillId="0" borderId="0" xfId="0" applyFont="1" applyFill="1"/>
    <xf numFmtId="4" fontId="2" fillId="0" borderId="0" xfId="0" applyNumberFormat="1" applyFont="1" applyFill="1" applyAlignment="1">
      <alignment horizontal="right"/>
    </xf>
    <xf numFmtId="0" fontId="2" fillId="0" borderId="0" xfId="0" applyNumberFormat="1" applyFont="1" applyFill="1"/>
    <xf numFmtId="4" fontId="2" fillId="0" borderId="4" xfId="0" applyNumberFormat="1" applyFont="1" applyFill="1" applyBorder="1" applyAlignment="1">
      <alignment horizontal="center"/>
    </xf>
    <xf numFmtId="0" fontId="3" fillId="0" borderId="0" xfId="0" applyFont="1" applyFill="1"/>
    <xf numFmtId="49" fontId="3" fillId="0" borderId="19" xfId="0" applyNumberFormat="1" applyFont="1" applyFill="1" applyBorder="1" applyAlignment="1">
      <alignment horizontal="left"/>
    </xf>
    <xf numFmtId="49" fontId="3" fillId="0" borderId="19" xfId="0" applyNumberFormat="1" applyFont="1" applyFill="1" applyBorder="1" applyAlignment="1">
      <alignment horizontal="center"/>
    </xf>
    <xf numFmtId="49" fontId="3" fillId="0" borderId="20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49" fontId="3" fillId="0" borderId="37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4" fontId="7" fillId="0" borderId="0" xfId="1" applyNumberFormat="1" applyFont="1" applyFill="1"/>
    <xf numFmtId="0" fontId="7" fillId="0" borderId="0" xfId="1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2" fontId="0" fillId="0" borderId="41" xfId="0" applyNumberFormat="1" applyBorder="1"/>
    <xf numFmtId="49" fontId="3" fillId="0" borderId="42" xfId="0" applyNumberFormat="1" applyFont="1" applyBorder="1" applyAlignment="1">
      <alignment horizontal="left"/>
    </xf>
    <xf numFmtId="2" fontId="3" fillId="0" borderId="42" xfId="0" applyNumberFormat="1" applyFont="1" applyBorder="1"/>
    <xf numFmtId="2" fontId="0" fillId="0" borderId="43" xfId="0" applyNumberFormat="1" applyBorder="1"/>
    <xf numFmtId="4" fontId="0" fillId="0" borderId="41" xfId="0" applyNumberFormat="1" applyBorder="1"/>
    <xf numFmtId="4" fontId="3" fillId="0" borderId="42" xfId="0" applyNumberFormat="1" applyFont="1" applyBorder="1" applyAlignment="1">
      <alignment horizontal="right"/>
    </xf>
    <xf numFmtId="4" fontId="3" fillId="0" borderId="42" xfId="0" applyNumberFormat="1" applyFont="1" applyBorder="1"/>
    <xf numFmtId="4" fontId="0" fillId="0" borderId="43" xfId="0" applyNumberFormat="1" applyBorder="1"/>
    <xf numFmtId="4" fontId="0" fillId="0" borderId="16" xfId="0" applyNumberFormat="1" applyBorder="1"/>
    <xf numFmtId="4" fontId="3" fillId="0" borderId="0" xfId="0" applyNumberFormat="1" applyFont="1" applyBorder="1" applyAlignment="1">
      <alignment horizontal="right"/>
    </xf>
    <xf numFmtId="4" fontId="0" fillId="0" borderId="14" xfId="0" applyNumberFormat="1" applyBorder="1"/>
    <xf numFmtId="4" fontId="3" fillId="0" borderId="22" xfId="0" applyNumberFormat="1" applyFont="1" applyBorder="1" applyAlignment="1"/>
    <xf numFmtId="4" fontId="3" fillId="0" borderId="15" xfId="0" applyNumberFormat="1" applyFont="1" applyBorder="1" applyAlignment="1"/>
    <xf numFmtId="4" fontId="0" fillId="0" borderId="12" xfId="0" applyNumberFormat="1" applyBorder="1"/>
    <xf numFmtId="4" fontId="3" fillId="0" borderId="13" xfId="0" applyNumberFormat="1" applyFont="1" applyBorder="1"/>
    <xf numFmtId="4" fontId="0" fillId="0" borderId="15" xfId="0" applyNumberFormat="1" applyBorder="1"/>
    <xf numFmtId="2" fontId="3" fillId="0" borderId="41" xfId="0" applyNumberFormat="1" applyFont="1" applyBorder="1"/>
    <xf numFmtId="4" fontId="3" fillId="0" borderId="41" xfId="0" applyNumberFormat="1" applyFont="1" applyBorder="1"/>
    <xf numFmtId="4" fontId="3" fillId="0" borderId="16" xfId="0" applyNumberFormat="1" applyFont="1" applyBorder="1"/>
    <xf numFmtId="4" fontId="3" fillId="0" borderId="12" xfId="0" applyNumberFormat="1" applyFont="1" applyBorder="1"/>
    <xf numFmtId="4" fontId="9" fillId="0" borderId="0" xfId="1" applyNumberFormat="1" applyFont="1" applyFill="1" applyAlignment="1">
      <alignment horizontal="center"/>
    </xf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0" fontId="20" fillId="0" borderId="44" xfId="0" applyFont="1" applyBorder="1"/>
    <xf numFmtId="0" fontId="17" fillId="0" borderId="45" xfId="1" applyFont="1" applyBorder="1" applyAlignment="1"/>
    <xf numFmtId="0" fontId="17" fillId="0" borderId="46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/>
    </xf>
    <xf numFmtId="0" fontId="24" fillId="0" borderId="0" xfId="0" applyFont="1" applyFill="1"/>
    <xf numFmtId="4" fontId="24" fillId="0" borderId="0" xfId="0" applyNumberFormat="1" applyFont="1" applyFill="1"/>
    <xf numFmtId="4" fontId="3" fillId="0" borderId="30" xfId="0" applyNumberFormat="1" applyFont="1" applyFill="1" applyBorder="1" applyAlignment="1">
      <alignment horizontal="center"/>
    </xf>
    <xf numFmtId="4" fontId="3" fillId="0" borderId="31" xfId="0" applyNumberFormat="1" applyFont="1" applyFill="1" applyBorder="1" applyAlignment="1">
      <alignment horizontal="center"/>
    </xf>
    <xf numFmtId="4" fontId="3" fillId="0" borderId="34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" fillId="0" borderId="32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3" fillId="0" borderId="7" xfId="0" applyNumberFormat="1" applyFont="1" applyFill="1" applyBorder="1" applyAlignment="1">
      <alignment horizontal="right"/>
    </xf>
    <xf numFmtId="4" fontId="3" fillId="0" borderId="10" xfId="0" applyNumberFormat="1" applyFont="1" applyFill="1" applyBorder="1" applyAlignment="1">
      <alignment horizontal="right"/>
    </xf>
    <xf numFmtId="4" fontId="3" fillId="0" borderId="31" xfId="0" applyNumberFormat="1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35" xfId="0" applyNumberFormat="1" applyFont="1" applyFill="1" applyBorder="1" applyAlignment="1">
      <alignment horizontal="right"/>
    </xf>
    <xf numFmtId="4" fontId="3" fillId="0" borderId="39" xfId="0" applyNumberFormat="1" applyFont="1" applyFill="1" applyBorder="1" applyAlignment="1">
      <alignment horizontal="right"/>
    </xf>
    <xf numFmtId="4" fontId="3" fillId="0" borderId="36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38" xfId="0" applyNumberFormat="1" applyFont="1" applyFill="1" applyBorder="1" applyAlignment="1">
      <alignment horizontal="right"/>
    </xf>
    <xf numFmtId="4" fontId="3" fillId="0" borderId="26" xfId="0" applyNumberFormat="1" applyFont="1" applyFill="1" applyBorder="1" applyAlignment="1">
      <alignment horizontal="right"/>
    </xf>
    <xf numFmtId="4" fontId="3" fillId="0" borderId="32" xfId="0" applyNumberFormat="1" applyFont="1" applyFill="1" applyBorder="1" applyAlignment="1">
      <alignment horizontal="right"/>
    </xf>
    <xf numFmtId="0" fontId="0" fillId="0" borderId="39" xfId="0" applyBorder="1"/>
    <xf numFmtId="0" fontId="0" fillId="0" borderId="28" xfId="0" applyBorder="1"/>
    <xf numFmtId="0" fontId="6" fillId="0" borderId="0" xfId="0" applyFont="1" applyBorder="1"/>
    <xf numFmtId="0" fontId="6" fillId="0" borderId="4" xfId="0" applyFont="1" applyBorder="1" applyAlignment="1">
      <alignment horizontal="center"/>
    </xf>
    <xf numFmtId="4" fontId="3" fillId="0" borderId="16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4" fontId="16" fillId="0" borderId="25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4" fontId="16" fillId="0" borderId="10" xfId="0" applyNumberFormat="1" applyFont="1" applyBorder="1" applyAlignment="1">
      <alignment horizontal="right"/>
    </xf>
    <xf numFmtId="4" fontId="3" fillId="0" borderId="26" xfId="0" applyNumberFormat="1" applyFont="1" applyBorder="1"/>
    <xf numFmtId="4" fontId="3" fillId="0" borderId="2" xfId="0" applyNumberFormat="1" applyFont="1" applyFill="1" applyBorder="1" applyAlignment="1">
      <alignment horizontal="right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5" fillId="0" borderId="0" xfId="1" applyAlignment="1">
      <alignment horizontal="center"/>
    </xf>
    <xf numFmtId="0" fontId="0" fillId="0" borderId="11" xfId="0" applyBorder="1"/>
    <xf numFmtId="0" fontId="20" fillId="0" borderId="50" xfId="0" applyFont="1" applyBorder="1"/>
    <xf numFmtId="0" fontId="0" fillId="0" borderId="51" xfId="0" applyBorder="1"/>
    <xf numFmtId="0" fontId="17" fillId="0" borderId="46" xfId="0" applyFont="1" applyBorder="1"/>
    <xf numFmtId="0" fontId="17" fillId="0" borderId="21" xfId="0" applyFont="1" applyBorder="1"/>
    <xf numFmtId="0" fontId="17" fillId="0" borderId="45" xfId="0" applyFont="1" applyBorder="1"/>
    <xf numFmtId="0" fontId="20" fillId="0" borderId="47" xfId="0" applyFont="1" applyBorder="1"/>
    <xf numFmtId="0" fontId="20" fillId="0" borderId="48" xfId="0" applyFont="1" applyBorder="1"/>
    <xf numFmtId="0" fontId="0" fillId="0" borderId="49" xfId="0" applyBorder="1"/>
    <xf numFmtId="0" fontId="6" fillId="0" borderId="36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17" fillId="0" borderId="46" xfId="0" applyFont="1" applyBorder="1" applyAlignment="1"/>
    <xf numFmtId="0" fontId="0" fillId="0" borderId="0" xfId="0" applyBorder="1"/>
    <xf numFmtId="0" fontId="0" fillId="0" borderId="0" xfId="0" applyBorder="1" applyAlignment="1"/>
    <xf numFmtId="0" fontId="17" fillId="0" borderId="0" xfId="1" applyFont="1" applyBorder="1" applyAlignment="1">
      <alignment wrapText="1"/>
    </xf>
    <xf numFmtId="0" fontId="17" fillId="0" borderId="0" xfId="0" applyFont="1" applyAlignment="1"/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17" fillId="0" borderId="0" xfId="0" applyFont="1" applyBorder="1" applyAlignment="1"/>
    <xf numFmtId="0" fontId="24" fillId="0" borderId="0" xfId="0" applyFont="1" applyBorder="1"/>
    <xf numFmtId="0" fontId="24" fillId="0" borderId="0" xfId="0" applyFont="1"/>
    <xf numFmtId="0" fontId="17" fillId="0" borderId="0" xfId="0" applyFont="1" applyAlignment="1">
      <alignment vertical="top" wrapText="1"/>
    </xf>
    <xf numFmtId="0" fontId="5" fillId="0" borderId="28" xfId="0" applyFont="1" applyBorder="1"/>
    <xf numFmtId="0" fontId="1" fillId="0" borderId="0" xfId="1" applyFont="1" applyAlignment="1">
      <alignment horizontal="center"/>
    </xf>
    <xf numFmtId="0" fontId="5" fillId="0" borderId="0" xfId="1" applyAlignment="1">
      <alignment horizontal="center"/>
    </xf>
    <xf numFmtId="0" fontId="2" fillId="0" borderId="0" xfId="1" applyFont="1" applyAlignment="1"/>
    <xf numFmtId="0" fontId="5" fillId="0" borderId="0" xfId="1" applyAlignment="1"/>
    <xf numFmtId="4" fontId="9" fillId="0" borderId="0" xfId="1" applyNumberFormat="1" applyFont="1" applyAlignment="1">
      <alignment horizontal="center"/>
    </xf>
    <xf numFmtId="4" fontId="7" fillId="0" borderId="0" xfId="1" applyNumberFormat="1" applyFont="1" applyAlignment="1"/>
    <xf numFmtId="0" fontId="9" fillId="0" borderId="0" xfId="1" applyFont="1" applyAlignment="1">
      <alignment horizontal="center"/>
    </xf>
    <xf numFmtId="0" fontId="7" fillId="0" borderId="0" xfId="1" applyFont="1" applyAlignment="1"/>
    <xf numFmtId="0" fontId="17" fillId="0" borderId="0" xfId="1" applyFont="1" applyAlignment="1">
      <alignment horizontal="left" wrapText="1"/>
    </xf>
    <xf numFmtId="4" fontId="3" fillId="0" borderId="3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right"/>
    </xf>
    <xf numFmtId="4" fontId="9" fillId="0" borderId="0" xfId="1" applyNumberFormat="1" applyFont="1" applyFill="1" applyAlignment="1">
      <alignment horizontal="center"/>
    </xf>
    <xf numFmtId="4" fontId="24" fillId="0" borderId="0" xfId="0" applyNumberFormat="1" applyFont="1" applyFill="1" applyAlignment="1"/>
    <xf numFmtId="4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4" fontId="7" fillId="0" borderId="0" xfId="1" applyNumberFormat="1" applyFont="1" applyFill="1" applyAlignment="1"/>
    <xf numFmtId="0" fontId="21" fillId="0" borderId="0" xfId="1" applyFont="1" applyAlignment="1">
      <alignment horizontal="center"/>
    </xf>
    <xf numFmtId="4" fontId="3" fillId="0" borderId="0" xfId="0" applyNumberFormat="1" applyFont="1" applyFill="1" applyAlignment="1">
      <alignment horizontal="right"/>
    </xf>
    <xf numFmtId="4" fontId="8" fillId="0" borderId="0" xfId="1" applyNumberFormat="1" applyFont="1" applyFill="1" applyAlignment="1">
      <alignment horizontal="center"/>
    </xf>
    <xf numFmtId="4" fontId="3" fillId="0" borderId="4" xfId="0" applyNumberFormat="1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0" fontId="1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28" xfId="0" applyNumberFormat="1" applyFont="1" applyBorder="1" applyAlignment="1"/>
    <xf numFmtId="4" fontId="3" fillId="0" borderId="0" xfId="0" applyNumberFormat="1" applyFont="1" applyBorder="1" applyAlignment="1"/>
    <xf numFmtId="4" fontId="3" fillId="0" borderId="13" xfId="0" applyNumberFormat="1" applyFont="1" applyBorder="1" applyAlignment="1"/>
    <xf numFmtId="0" fontId="8" fillId="0" borderId="0" xfId="1" applyFont="1" applyAlignment="1">
      <alignment horizontal="center"/>
    </xf>
    <xf numFmtId="4" fontId="8" fillId="0" borderId="0" xfId="1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27" xfId="0" applyNumberFormat="1" applyFont="1" applyBorder="1" applyAlignment="1"/>
    <xf numFmtId="4" fontId="3" fillId="0" borderId="16" xfId="0" applyNumberFormat="1" applyFont="1" applyBorder="1" applyAlignment="1"/>
    <xf numFmtId="4" fontId="3" fillId="0" borderId="12" xfId="0" applyNumberFormat="1" applyFont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3" fillId="0" borderId="17" xfId="0" applyNumberFormat="1" applyFont="1" applyBorder="1" applyAlignment="1"/>
    <xf numFmtId="4" fontId="3" fillId="0" borderId="29" xfId="0" applyNumberFormat="1" applyFont="1" applyBorder="1" applyAlignment="1"/>
    <xf numFmtId="4" fontId="3" fillId="0" borderId="33" xfId="0" applyNumberFormat="1" applyFont="1" applyBorder="1" applyAlignment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2" fontId="3" fillId="0" borderId="2" xfId="0" applyNumberFormat="1" applyFont="1" applyBorder="1" applyAlignment="1"/>
    <xf numFmtId="2" fontId="16" fillId="0" borderId="7" xfId="0" applyNumberFormat="1" applyFont="1" applyBorder="1" applyAlignment="1"/>
    <xf numFmtId="0" fontId="16" fillId="0" borderId="0" xfId="0" applyFont="1" applyAlignment="1"/>
    <xf numFmtId="0" fontId="16" fillId="0" borderId="10" xfId="0" applyFont="1" applyBorder="1" applyAlignment="1"/>
    <xf numFmtId="2" fontId="3" fillId="0" borderId="1" xfId="0" applyNumberFormat="1" applyFont="1" applyBorder="1" applyAlignment="1"/>
    <xf numFmtId="0" fontId="3" fillId="0" borderId="24" xfId="0" applyFont="1" applyBorder="1" applyAlignment="1">
      <alignment horizontal="center" vertical="center"/>
    </xf>
    <xf numFmtId="2" fontId="3" fillId="0" borderId="4" xfId="0" applyNumberFormat="1" applyFont="1" applyBorder="1" applyAlignment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46" xfId="0" applyFont="1" applyBorder="1" applyAlignment="1">
      <alignment horizontal="center" wrapText="1"/>
    </xf>
    <xf numFmtId="0" fontId="3" fillId="0" borderId="28" xfId="0" applyFont="1" applyBorder="1" applyAlignment="1"/>
    <xf numFmtId="0" fontId="3" fillId="0" borderId="0" xfId="0" applyFont="1" applyBorder="1" applyAlignment="1"/>
    <xf numFmtId="0" fontId="3" fillId="0" borderId="13" xfId="0" applyFont="1" applyBorder="1" applyAlignment="1"/>
    <xf numFmtId="0" fontId="14" fillId="0" borderId="0" xfId="0" applyFont="1" applyBorder="1" applyAlignment="1">
      <alignment horizontal="center"/>
    </xf>
    <xf numFmtId="4" fontId="3" fillId="0" borderId="3" xfId="0" applyNumberFormat="1" applyFont="1" applyBorder="1" applyAlignment="1"/>
    <xf numFmtId="0" fontId="0" fillId="0" borderId="10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13" fillId="0" borderId="0" xfId="0" applyFont="1" applyBorder="1" applyAlignment="1">
      <alignment horizontal="center"/>
    </xf>
    <xf numFmtId="4" fontId="13" fillId="0" borderId="0" xfId="0" applyNumberFormat="1" applyFont="1" applyAlignment="1">
      <alignment horizontal="center"/>
    </xf>
    <xf numFmtId="4" fontId="16" fillId="0" borderId="2" xfId="0" applyNumberFormat="1" applyFont="1" applyBorder="1" applyAlignment="1">
      <alignment horizontal="right"/>
    </xf>
    <xf numFmtId="0" fontId="16" fillId="0" borderId="28" xfId="0" applyFont="1" applyBorder="1" applyAlignment="1"/>
    <xf numFmtId="0" fontId="3" fillId="0" borderId="22" xfId="0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4" fontId="14" fillId="0" borderId="0" xfId="0" applyNumberFormat="1" applyFont="1" applyAlignment="1">
      <alignment horizontal="center"/>
    </xf>
    <xf numFmtId="0" fontId="3" fillId="0" borderId="28" xfId="0" applyFont="1" applyBorder="1" applyAlignment="1">
      <alignment horizontal="left"/>
    </xf>
    <xf numFmtId="0" fontId="16" fillId="0" borderId="27" xfId="0" applyFont="1" applyBorder="1" applyAlignment="1"/>
    <xf numFmtId="0" fontId="3" fillId="0" borderId="16" xfId="0" applyFont="1" applyBorder="1" applyAlignment="1"/>
    <xf numFmtId="0" fontId="3" fillId="0" borderId="12" xfId="0" applyFont="1" applyBorder="1" applyAlignment="1"/>
    <xf numFmtId="4" fontId="3" fillId="0" borderId="2" xfId="0" applyNumberFormat="1" applyFont="1" applyBorder="1" applyAlignment="1">
      <alignment horizontal="right"/>
    </xf>
    <xf numFmtId="4" fontId="3" fillId="0" borderId="40" xfId="0" applyNumberFormat="1" applyFont="1" applyBorder="1" applyAlignment="1">
      <alignment horizontal="center"/>
    </xf>
    <xf numFmtId="4" fontId="3" fillId="0" borderId="25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4" fontId="3" fillId="0" borderId="10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16" fillId="0" borderId="1" xfId="0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_4 EjePreCumMeta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sica/mc/2005/ley%20responsabilidad%20fiscal/acuerdo%203949%20Legislatura/Legislat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o I Programacion Financiera"/>
      <sheetName val="Anexo 1 Archi TXT"/>
      <sheetName val="anexo 2 "/>
      <sheetName val="anexo 2 Archi-TXT"/>
      <sheetName val="Anexo 2 Bis"/>
      <sheetName val="anexo 2 bis Archi-TXT"/>
      <sheetName val="anexo 3 "/>
      <sheetName val="Anexo 3 Archi txt"/>
      <sheetName val="Anexo 4 "/>
      <sheetName val="anexo 4 arch txt "/>
      <sheetName val="especificaciones informaticas"/>
      <sheetName val="Hoja1"/>
    </sheetNames>
    <sheetDataSet>
      <sheetData sheetId="0"/>
      <sheetData sheetId="1"/>
      <sheetData sheetId="2">
        <row r="17">
          <cell r="O1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opLeftCell="B7" workbookViewId="0">
      <selection activeCell="K18" sqref="K18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30" customWidth="1"/>
    <col min="9" max="11" width="13.75" style="130" customWidth="1"/>
    <col min="12" max="12" width="16" style="130" customWidth="1"/>
    <col min="13" max="16384" width="10" style="19"/>
  </cols>
  <sheetData>
    <row r="1" spans="1:16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  <c r="L1" s="129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  <c r="L2" s="130"/>
      <c r="M2" s="19"/>
      <c r="N2" s="19"/>
      <c r="O2" s="19"/>
      <c r="P2" s="19"/>
    </row>
    <row r="3" spans="1:16" s="20" customFormat="1">
      <c r="A3" s="268" t="s">
        <v>114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130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32" t="s">
        <v>40</v>
      </c>
      <c r="K5" s="131" t="s">
        <v>162</v>
      </c>
    </row>
    <row r="6" spans="1:16">
      <c r="A6" s="49" t="s">
        <v>179</v>
      </c>
      <c r="B6" s="11">
        <v>2017</v>
      </c>
      <c r="C6" s="12"/>
      <c r="D6" s="9"/>
      <c r="E6" s="9"/>
      <c r="F6" s="23"/>
      <c r="G6" s="9"/>
      <c r="H6" s="32"/>
      <c r="I6" s="32"/>
      <c r="J6" s="32"/>
      <c r="K6" s="32"/>
    </row>
    <row r="7" spans="1:16">
      <c r="A7" s="22"/>
      <c r="B7" s="22"/>
      <c r="C7" s="12"/>
      <c r="D7" s="9"/>
      <c r="E7" s="9"/>
      <c r="F7" s="9"/>
      <c r="G7" s="9"/>
      <c r="H7" s="32"/>
      <c r="I7" s="32"/>
      <c r="J7" s="32"/>
      <c r="K7" s="32"/>
    </row>
    <row r="8" spans="1:16" ht="0.75" customHeight="1">
      <c r="A8" s="14"/>
      <c r="B8" s="14"/>
    </row>
    <row r="9" spans="1:16" ht="13.5" customHeight="1">
      <c r="A9" s="24"/>
      <c r="B9" s="25"/>
      <c r="C9" s="26"/>
      <c r="D9" s="25"/>
      <c r="E9" s="25"/>
      <c r="F9" s="25"/>
      <c r="G9" s="25"/>
      <c r="H9" s="132"/>
      <c r="I9" s="133"/>
      <c r="J9" s="134"/>
      <c r="K9" s="134"/>
      <c r="L9" s="135" t="s">
        <v>119</v>
      </c>
    </row>
    <row r="10" spans="1:16">
      <c r="A10" s="27"/>
      <c r="B10" s="14"/>
      <c r="C10" s="28" t="s">
        <v>46</v>
      </c>
      <c r="D10" s="28"/>
      <c r="E10" s="28"/>
      <c r="F10" s="28"/>
      <c r="G10" s="28"/>
      <c r="H10" s="136" t="s">
        <v>115</v>
      </c>
      <c r="I10" s="136" t="s">
        <v>116</v>
      </c>
      <c r="J10" s="136" t="s">
        <v>117</v>
      </c>
      <c r="K10" s="136" t="s">
        <v>118</v>
      </c>
      <c r="L10" s="137" t="s">
        <v>120</v>
      </c>
    </row>
    <row r="11" spans="1:16">
      <c r="A11" s="29"/>
      <c r="B11" s="30"/>
      <c r="C11" s="31"/>
      <c r="D11" s="31"/>
      <c r="E11" s="31"/>
      <c r="F11" s="31"/>
      <c r="G11" s="31"/>
      <c r="H11" s="138"/>
      <c r="I11" s="139"/>
      <c r="J11" s="140"/>
      <c r="K11" s="140"/>
      <c r="L11" s="141" t="s">
        <v>27</v>
      </c>
    </row>
    <row r="12" spans="1:16">
      <c r="A12" s="27"/>
      <c r="B12" s="14"/>
      <c r="C12" s="9"/>
      <c r="D12" s="9"/>
      <c r="E12" s="9"/>
      <c r="F12" s="9"/>
      <c r="G12" s="9"/>
      <c r="H12" s="142"/>
      <c r="I12" s="142"/>
      <c r="J12" s="142"/>
      <c r="K12" s="143"/>
      <c r="L12" s="142"/>
    </row>
    <row r="13" spans="1:16">
      <c r="A13" s="27" t="s">
        <v>53</v>
      </c>
      <c r="B13" s="52">
        <v>1</v>
      </c>
      <c r="C13" s="9" t="s">
        <v>54</v>
      </c>
      <c r="D13" s="32"/>
      <c r="E13" s="32"/>
      <c r="F13" s="32"/>
      <c r="G13" s="33"/>
      <c r="H13" s="142">
        <v>0</v>
      </c>
      <c r="I13" s="142">
        <v>0</v>
      </c>
      <c r="J13" s="142">
        <v>0</v>
      </c>
      <c r="K13" s="143">
        <v>0</v>
      </c>
      <c r="L13" s="142">
        <f>SUM(H13:K13)</f>
        <v>0</v>
      </c>
    </row>
    <row r="14" spans="1:16">
      <c r="A14" s="27" t="s">
        <v>56</v>
      </c>
      <c r="B14" s="52">
        <v>2</v>
      </c>
      <c r="C14" s="22" t="s">
        <v>57</v>
      </c>
      <c r="D14" s="32"/>
      <c r="E14" s="32"/>
      <c r="F14" s="32"/>
      <c r="G14" s="33"/>
      <c r="H14" s="140">
        <v>98480204.260000005</v>
      </c>
      <c r="I14" s="140">
        <v>123389216.08</v>
      </c>
      <c r="J14" s="140">
        <v>108189512.2</v>
      </c>
      <c r="K14" s="140">
        <v>123389216.09</v>
      </c>
      <c r="L14" s="142">
        <f>SUM(H14:K14)</f>
        <v>453448148.63</v>
      </c>
      <c r="M14" s="55">
        <f>2482218-411100</f>
        <v>2071118</v>
      </c>
    </row>
    <row r="15" spans="1:16" ht="19.5" customHeight="1">
      <c r="A15" s="27" t="s">
        <v>59</v>
      </c>
      <c r="B15" s="52">
        <v>3</v>
      </c>
      <c r="C15" s="22" t="s">
        <v>60</v>
      </c>
      <c r="D15" s="32"/>
      <c r="E15" s="32"/>
      <c r="F15" s="32"/>
      <c r="G15" s="33"/>
      <c r="H15" s="142">
        <f>+H13-H14</f>
        <v>-98480204.260000005</v>
      </c>
      <c r="I15" s="142">
        <f>+I13-I14</f>
        <v>-123389216.08</v>
      </c>
      <c r="J15" s="142">
        <f>+J13-J14</f>
        <v>-108189512.2</v>
      </c>
      <c r="K15" s="143">
        <f>+K13-K14</f>
        <v>-123389216.09</v>
      </c>
      <c r="L15" s="145">
        <f t="shared" ref="L15:L26" si="0">SUM(H15:K15)</f>
        <v>-453448148.63</v>
      </c>
      <c r="M15" s="55"/>
    </row>
    <row r="16" spans="1:16">
      <c r="A16" s="27" t="s">
        <v>61</v>
      </c>
      <c r="B16" s="52">
        <v>4</v>
      </c>
      <c r="C16" s="22" t="s">
        <v>62</v>
      </c>
      <c r="D16" s="34"/>
      <c r="E16" s="34"/>
      <c r="F16" s="34"/>
      <c r="G16" s="35"/>
      <c r="H16" s="143">
        <v>0</v>
      </c>
      <c r="I16" s="142">
        <v>0</v>
      </c>
      <c r="J16" s="142">
        <v>0</v>
      </c>
      <c r="K16" s="143">
        <v>0</v>
      </c>
      <c r="L16" s="142">
        <f t="shared" si="0"/>
        <v>0</v>
      </c>
      <c r="M16" s="55"/>
    </row>
    <row r="17" spans="1:13">
      <c r="A17" s="27" t="s">
        <v>63</v>
      </c>
      <c r="B17" s="52">
        <v>5</v>
      </c>
      <c r="C17" s="22" t="s">
        <v>64</v>
      </c>
      <c r="D17" s="32"/>
      <c r="E17" s="32"/>
      <c r="F17" s="32"/>
      <c r="G17" s="33"/>
      <c r="H17" s="140">
        <v>312066.95</v>
      </c>
      <c r="I17" s="140">
        <v>728156.25</v>
      </c>
      <c r="J17" s="140">
        <v>728156.25</v>
      </c>
      <c r="K17" s="140">
        <v>728156.25</v>
      </c>
      <c r="L17" s="140">
        <f t="shared" si="0"/>
        <v>2496535.7000000002</v>
      </c>
      <c r="M17" s="55">
        <f>181100+230000</f>
        <v>411100</v>
      </c>
    </row>
    <row r="18" spans="1:13" ht="19.5" customHeight="1">
      <c r="A18" s="27" t="s">
        <v>65</v>
      </c>
      <c r="B18" s="52">
        <v>6</v>
      </c>
      <c r="C18" s="22" t="s">
        <v>66</v>
      </c>
      <c r="D18" s="32"/>
      <c r="E18" s="32"/>
      <c r="F18" s="32"/>
      <c r="G18" s="33"/>
      <c r="H18" s="142">
        <f>+H15+H16-H17</f>
        <v>-98792271.210000008</v>
      </c>
      <c r="I18" s="142">
        <f>+I15+I16-I17</f>
        <v>-124117372.33</v>
      </c>
      <c r="J18" s="142">
        <f>+J15+J16-J17</f>
        <v>-108917668.45</v>
      </c>
      <c r="K18" s="143">
        <f>+K15+K16-K17</f>
        <v>-124117372.34</v>
      </c>
      <c r="L18" s="142">
        <f t="shared" si="0"/>
        <v>-455944684.33000004</v>
      </c>
      <c r="M18" s="55"/>
    </row>
    <row r="19" spans="1:13">
      <c r="A19" s="27"/>
      <c r="B19" s="52">
        <v>7</v>
      </c>
      <c r="C19" s="49" t="s">
        <v>121</v>
      </c>
      <c r="D19" s="32"/>
      <c r="E19" s="32"/>
      <c r="F19" s="32"/>
      <c r="G19" s="33"/>
      <c r="H19" s="142">
        <f t="shared" ref="H19:K20" si="1">+H13+H16</f>
        <v>0</v>
      </c>
      <c r="I19" s="142">
        <f t="shared" si="1"/>
        <v>0</v>
      </c>
      <c r="J19" s="142">
        <f t="shared" si="1"/>
        <v>0</v>
      </c>
      <c r="K19" s="143">
        <f t="shared" si="1"/>
        <v>0</v>
      </c>
      <c r="L19" s="142">
        <f t="shared" si="0"/>
        <v>0</v>
      </c>
    </row>
    <row r="20" spans="1:13">
      <c r="A20" s="27"/>
      <c r="B20" s="52">
        <v>8</v>
      </c>
      <c r="C20" s="49" t="s">
        <v>122</v>
      </c>
      <c r="D20" s="32"/>
      <c r="E20" s="32"/>
      <c r="F20" s="32"/>
      <c r="G20" s="33"/>
      <c r="H20" s="140">
        <f t="shared" si="1"/>
        <v>98792271.210000008</v>
      </c>
      <c r="I20" s="140">
        <f t="shared" si="1"/>
        <v>124117372.33</v>
      </c>
      <c r="J20" s="140">
        <f t="shared" si="1"/>
        <v>108917668.45</v>
      </c>
      <c r="K20" s="144">
        <f t="shared" si="1"/>
        <v>124117372.34</v>
      </c>
      <c r="L20" s="142">
        <f t="shared" si="0"/>
        <v>455944684.33000004</v>
      </c>
    </row>
    <row r="21" spans="1:13" ht="18" customHeight="1">
      <c r="A21" s="27" t="s">
        <v>67</v>
      </c>
      <c r="B21" s="52">
        <v>9</v>
      </c>
      <c r="C21" s="22" t="s">
        <v>68</v>
      </c>
      <c r="D21" s="32"/>
      <c r="E21" s="32"/>
      <c r="F21" s="32"/>
      <c r="G21" s="33"/>
      <c r="H21" s="142">
        <v>0</v>
      </c>
      <c r="I21" s="142">
        <v>0</v>
      </c>
      <c r="J21" s="142">
        <v>0</v>
      </c>
      <c r="K21" s="143">
        <v>0</v>
      </c>
      <c r="L21" s="145">
        <f t="shared" si="0"/>
        <v>0</v>
      </c>
    </row>
    <row r="22" spans="1:13">
      <c r="A22" s="27" t="s">
        <v>69</v>
      </c>
      <c r="B22" s="52">
        <v>10</v>
      </c>
      <c r="C22" s="22" t="s">
        <v>70</v>
      </c>
      <c r="D22" s="32"/>
      <c r="E22" s="32"/>
      <c r="F22" s="32"/>
      <c r="G22" s="33"/>
      <c r="H22" s="142">
        <v>0</v>
      </c>
      <c r="I22" s="142">
        <v>0</v>
      </c>
      <c r="J22" s="142">
        <v>0</v>
      </c>
      <c r="K22" s="143">
        <v>0</v>
      </c>
      <c r="L22" s="142">
        <f t="shared" si="0"/>
        <v>0</v>
      </c>
    </row>
    <row r="23" spans="1:13" ht="19.5" customHeight="1">
      <c r="A23" s="27" t="s">
        <v>71</v>
      </c>
      <c r="B23" s="52">
        <v>11</v>
      </c>
      <c r="C23" s="22" t="s">
        <v>72</v>
      </c>
      <c r="D23" s="32"/>
      <c r="E23" s="32"/>
      <c r="F23" s="32"/>
      <c r="G23" s="33"/>
      <c r="H23" s="140">
        <f>+H18+H21-H22</f>
        <v>-98792271.210000008</v>
      </c>
      <c r="I23" s="140">
        <f>+I18+I21-I22</f>
        <v>-124117372.33</v>
      </c>
      <c r="J23" s="140">
        <f>+J18+J21-J22</f>
        <v>-108917668.45</v>
      </c>
      <c r="K23" s="140">
        <f>+K18+K21-K22</f>
        <v>-124117372.34</v>
      </c>
      <c r="L23" s="140">
        <f t="shared" si="0"/>
        <v>-455944684.33000004</v>
      </c>
    </row>
    <row r="24" spans="1:13" ht="18.75" customHeight="1">
      <c r="A24" s="27" t="s">
        <v>73</v>
      </c>
      <c r="B24" s="52">
        <v>12</v>
      </c>
      <c r="C24" s="22" t="s">
        <v>74</v>
      </c>
      <c r="D24" s="32"/>
      <c r="E24" s="32"/>
      <c r="F24" s="32"/>
      <c r="G24" s="33"/>
      <c r="H24" s="142"/>
      <c r="I24" s="142"/>
      <c r="J24" s="142"/>
      <c r="K24" s="143"/>
      <c r="L24" s="142">
        <f t="shared" si="0"/>
        <v>0</v>
      </c>
    </row>
    <row r="25" spans="1:13">
      <c r="A25" s="27" t="s">
        <v>75</v>
      </c>
      <c r="B25" s="52">
        <v>13</v>
      </c>
      <c r="C25" s="22" t="s">
        <v>76</v>
      </c>
      <c r="D25" s="32"/>
      <c r="E25" s="32"/>
      <c r="F25" s="32"/>
      <c r="G25" s="33"/>
      <c r="H25" s="142">
        <v>0</v>
      </c>
      <c r="I25" s="142">
        <v>0</v>
      </c>
      <c r="J25" s="142">
        <v>0</v>
      </c>
      <c r="K25" s="143">
        <v>0</v>
      </c>
      <c r="L25" s="142">
        <f t="shared" si="0"/>
        <v>0</v>
      </c>
    </row>
    <row r="26" spans="1:13" ht="18.75" customHeight="1">
      <c r="A26" s="27" t="s">
        <v>78</v>
      </c>
      <c r="B26" s="52">
        <v>14</v>
      </c>
      <c r="C26" s="22" t="s">
        <v>79</v>
      </c>
      <c r="D26" s="32"/>
      <c r="E26" s="32"/>
      <c r="F26" s="32"/>
      <c r="G26" s="33"/>
      <c r="H26" s="142">
        <f>+H24-H25</f>
        <v>0</v>
      </c>
      <c r="I26" s="142">
        <f>+I24-I25</f>
        <v>0</v>
      </c>
      <c r="J26" s="142">
        <f>+J24-J25</f>
        <v>0</v>
      </c>
      <c r="K26" s="143">
        <f>+K24-K25</f>
        <v>0</v>
      </c>
      <c r="L26" s="142">
        <f t="shared" si="0"/>
        <v>0</v>
      </c>
    </row>
    <row r="27" spans="1:13" s="39" customFormat="1" ht="24.75" customHeight="1">
      <c r="A27" s="36" t="s">
        <v>80</v>
      </c>
      <c r="B27" s="53">
        <v>15</v>
      </c>
      <c r="C27" s="54" t="s">
        <v>81</v>
      </c>
      <c r="D27" s="37"/>
      <c r="E27" s="37"/>
      <c r="F27" s="37"/>
      <c r="G27" s="38"/>
      <c r="H27" s="146">
        <f>+H23+H26</f>
        <v>-98792271.210000008</v>
      </c>
      <c r="I27" s="146">
        <f>+I23+I26</f>
        <v>-124117372.33</v>
      </c>
      <c r="J27" s="146">
        <f>+J23+J26</f>
        <v>-108917668.45</v>
      </c>
      <c r="K27" s="146">
        <f>+K23+K26</f>
        <v>-124117372.34</v>
      </c>
      <c r="L27" s="146">
        <f>+L23+L26</f>
        <v>-455944684.33000004</v>
      </c>
    </row>
    <row r="28" spans="1:13">
      <c r="A28" s="241"/>
      <c r="B28" s="241"/>
      <c r="H28" s="147">
        <f>507300.35+110716.88</f>
        <v>618017.23</v>
      </c>
      <c r="I28" s="147">
        <f>1051409.42+238840.92-618017.23</f>
        <v>672233.10999999987</v>
      </c>
      <c r="J28" s="147">
        <f>1511041.82+417731.58-I28-H28</f>
        <v>638523.06000000029</v>
      </c>
    </row>
    <row r="29" spans="1:13" ht="17.25" customHeight="1">
      <c r="A29" s="274"/>
      <c r="B29" s="274"/>
      <c r="C29" s="274"/>
      <c r="D29" s="274"/>
      <c r="E29" s="274"/>
      <c r="F29" s="274"/>
      <c r="G29" s="274"/>
      <c r="H29" s="274"/>
      <c r="I29" s="274"/>
      <c r="J29" s="274"/>
      <c r="K29" s="274"/>
      <c r="L29" s="274"/>
    </row>
    <row r="30" spans="1:13" s="42" customFormat="1" ht="17.25" customHeight="1">
      <c r="A30" s="274"/>
      <c r="B30" s="274"/>
      <c r="C30" s="274"/>
      <c r="D30" s="274"/>
      <c r="E30" s="274"/>
      <c r="F30" s="274"/>
      <c r="G30" s="274"/>
      <c r="H30" s="274"/>
      <c r="I30" s="274"/>
      <c r="J30" s="274"/>
      <c r="K30" s="274"/>
      <c r="L30" s="274"/>
    </row>
    <row r="31" spans="1:13" s="42" customFormat="1" ht="9" customHeight="1">
      <c r="A31" s="40"/>
      <c r="B31" s="40"/>
      <c r="C31" s="43"/>
      <c r="D31" s="272"/>
      <c r="E31" s="272"/>
      <c r="F31" s="272"/>
      <c r="G31" s="272"/>
      <c r="H31" s="273"/>
      <c r="I31" s="273"/>
      <c r="J31" s="270"/>
      <c r="K31" s="271"/>
      <c r="L31" s="120"/>
    </row>
    <row r="32" spans="1:13" s="42" customFormat="1" ht="9.75" customHeight="1">
      <c r="A32" s="40"/>
      <c r="B32" s="40"/>
      <c r="C32" s="43"/>
      <c r="D32" s="272"/>
      <c r="E32" s="272"/>
      <c r="F32" s="272"/>
      <c r="G32" s="272"/>
      <c r="H32" s="273"/>
      <c r="I32" s="273"/>
      <c r="J32" s="270"/>
      <c r="K32" s="271"/>
      <c r="L32" s="120"/>
    </row>
  </sheetData>
  <mergeCells count="8">
    <mergeCell ref="A1:K1"/>
    <mergeCell ref="A3:K3"/>
    <mergeCell ref="J31:K31"/>
    <mergeCell ref="J32:K32"/>
    <mergeCell ref="D31:I31"/>
    <mergeCell ref="D32:I32"/>
    <mergeCell ref="A29:L29"/>
    <mergeCell ref="A30:L30"/>
  </mergeCells>
  <phoneticPr fontId="5" type="noConversion"/>
  <printOptions horizontalCentered="1"/>
  <pageMargins left="0.98425196850393704" right="0.39370078740157483" top="1.7716535433070868" bottom="1" header="0" footer="0"/>
  <pageSetup paperSize="9" scale="87" orientation="landscape" horizontalDpi="4294967294" verticalDpi="300" r:id="rId1"/>
  <headerFooter alignWithMargins="0"/>
  <legacyDrawing r:id="rId2"/>
  <oleObjects>
    <oleObject progId="PBrush" shapeId="3073" r:id="rId3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B2" sqref="B2"/>
    </sheetView>
  </sheetViews>
  <sheetFormatPr baseColWidth="10" defaultColWidth="10" defaultRowHeight="12.75"/>
  <cols>
    <col min="1" max="1" width="10" style="19"/>
    <col min="2" max="2" width="10.25" style="19" customWidth="1"/>
    <col min="3" max="4" width="10" style="19"/>
    <col min="5" max="5" width="10.75" style="19" customWidth="1"/>
    <col min="6" max="6" width="12.25" style="19" customWidth="1"/>
    <col min="7" max="7" width="10.5" style="19" customWidth="1"/>
    <col min="8" max="16384" width="10" style="19"/>
  </cols>
  <sheetData>
    <row r="1" spans="1:7">
      <c r="A1" s="19" t="s">
        <v>27</v>
      </c>
      <c r="B1" s="19" t="s">
        <v>4</v>
      </c>
      <c r="C1" s="19" t="s">
        <v>28</v>
      </c>
      <c r="D1" s="19" t="s">
        <v>46</v>
      </c>
      <c r="E1" s="19" t="s">
        <v>43</v>
      </c>
      <c r="F1" s="19" t="s">
        <v>82</v>
      </c>
      <c r="G1" s="19" t="s">
        <v>83</v>
      </c>
    </row>
    <row r="2" spans="1:7">
      <c r="A2" s="19">
        <f>+'Anexo 4 '!$B$6</f>
        <v>2017</v>
      </c>
      <c r="B2" s="19" t="e">
        <f>+'Anexo 4 '!$F$6+'Anexo 4 '!$D$6+'Anexo 4 '!$E$6+'Anexo 4 '!$G$6</f>
        <v>#VALUE!</v>
      </c>
      <c r="C2" s="50" t="str">
        <f>+'Anexo 4 '!$K$5</f>
        <v>010102</v>
      </c>
      <c r="D2" s="19">
        <f>+'Anexo 4 '!B13</f>
        <v>1</v>
      </c>
      <c r="E2" s="56">
        <f>+'Anexo 4 '!H13</f>
        <v>0</v>
      </c>
      <c r="F2" s="56">
        <f>+'Anexo 4 '!I13</f>
        <v>0</v>
      </c>
      <c r="G2" s="56">
        <f>+'Anexo 4 '!J13</f>
        <v>0</v>
      </c>
    </row>
    <row r="3" spans="1:7">
      <c r="A3" s="19">
        <f>+'Anexo 4 '!$B$6</f>
        <v>2017</v>
      </c>
      <c r="B3" s="19" t="e">
        <f>+'Anexo 4 '!$F$6+'Anexo 4 '!$D$6+'Anexo 4 '!$E$6+'Anexo 4 '!$G$6</f>
        <v>#VALUE!</v>
      </c>
      <c r="C3" s="50" t="str">
        <f>+'Anexo 4 '!$K$5</f>
        <v>010102</v>
      </c>
      <c r="D3" s="19">
        <f>+'Anexo 4 '!B14</f>
        <v>2</v>
      </c>
      <c r="E3" s="56">
        <f>+'Anexo 4 '!H14</f>
        <v>95728274.820000008</v>
      </c>
      <c r="F3" s="56">
        <f>+'Anexo 4 '!I14</f>
        <v>123389216.08</v>
      </c>
      <c r="G3" s="56">
        <f>+'Anexo 4 '!J14</f>
        <v>-27660941.25999999</v>
      </c>
    </row>
    <row r="4" spans="1:7">
      <c r="A4" s="19">
        <f>+'Anexo 4 '!$B$6</f>
        <v>2017</v>
      </c>
      <c r="B4" s="19" t="e">
        <f>+'Anexo 4 '!$F$6+'Anexo 4 '!$D$6+'Anexo 4 '!$E$6+'Anexo 4 '!$G$6</f>
        <v>#VALUE!</v>
      </c>
      <c r="C4" s="50" t="str">
        <f>+'Anexo 4 '!$K$5</f>
        <v>010102</v>
      </c>
      <c r="D4" s="19">
        <f>+'Anexo 4 '!B15</f>
        <v>3</v>
      </c>
      <c r="E4" s="56">
        <f>+'Anexo 4 '!H15</f>
        <v>-95728274.820000008</v>
      </c>
      <c r="F4" s="56">
        <f>+'Anexo 4 '!I15</f>
        <v>-123389216.08</v>
      </c>
      <c r="G4" s="56">
        <f>+'Anexo 4 '!J15</f>
        <v>27660941.25999999</v>
      </c>
    </row>
    <row r="5" spans="1:7">
      <c r="A5" s="19">
        <f>+'Anexo 4 '!$B$6</f>
        <v>2017</v>
      </c>
      <c r="B5" s="19" t="e">
        <f>+'Anexo 4 '!$F$6+'Anexo 4 '!$D$6+'Anexo 4 '!$E$6+'Anexo 4 '!$G$6</f>
        <v>#VALUE!</v>
      </c>
      <c r="C5" s="50" t="str">
        <f>+'Anexo 4 '!$K$5</f>
        <v>010102</v>
      </c>
      <c r="D5" s="19">
        <f>+'Anexo 4 '!B16</f>
        <v>4</v>
      </c>
      <c r="E5" s="56">
        <f>+'Anexo 4 '!H16</f>
        <v>0</v>
      </c>
      <c r="F5" s="56">
        <f>+'Anexo 4 '!I16</f>
        <v>0</v>
      </c>
      <c r="G5" s="56">
        <f>+'Anexo 4 '!J16</f>
        <v>0</v>
      </c>
    </row>
    <row r="6" spans="1:7">
      <c r="A6" s="19">
        <f>+'Anexo 4 '!$B$6</f>
        <v>2017</v>
      </c>
      <c r="B6" s="19" t="e">
        <f>+'Anexo 4 '!$F$6+'Anexo 4 '!$D$6+'Anexo 4 '!$E$6+'Anexo 4 '!$G$6</f>
        <v>#VALUE!</v>
      </c>
      <c r="C6" s="50" t="str">
        <f>+'Anexo 4 '!$K$5</f>
        <v>010102</v>
      </c>
      <c r="D6" s="19">
        <f>+'Anexo 4 '!B17</f>
        <v>5</v>
      </c>
      <c r="E6" s="56">
        <f>+'Anexo 4 '!H17</f>
        <v>368031.47</v>
      </c>
      <c r="F6" s="56">
        <f>+'Anexo 4 '!I17</f>
        <v>728156.25</v>
      </c>
      <c r="G6" s="56">
        <f>+'Anexo 4 '!J17</f>
        <v>-360124.78</v>
      </c>
    </row>
    <row r="7" spans="1:7">
      <c r="A7" s="19">
        <f>+'Anexo 4 '!$B$6</f>
        <v>2017</v>
      </c>
      <c r="B7" s="19" t="e">
        <f>+'Anexo 4 '!$F$6+'Anexo 4 '!$D$6+'Anexo 4 '!$E$6+'Anexo 4 '!$G$6</f>
        <v>#VALUE!</v>
      </c>
      <c r="C7" s="50" t="str">
        <f>+'Anexo 4 '!$K$5</f>
        <v>010102</v>
      </c>
      <c r="D7" s="19">
        <f>+'Anexo 4 '!B18</f>
        <v>6</v>
      </c>
      <c r="E7" s="56">
        <f>+'Anexo 4 '!H18</f>
        <v>-96096306.290000007</v>
      </c>
      <c r="F7" s="56">
        <f>+'Anexo 4 '!I18</f>
        <v>-124117372.33</v>
      </c>
      <c r="G7" s="56">
        <f>+'Anexo 4 '!J18</f>
        <v>28021066.039999992</v>
      </c>
    </row>
    <row r="8" spans="1:7">
      <c r="A8" s="19">
        <f>+'Anexo 4 '!$B$6</f>
        <v>2017</v>
      </c>
      <c r="B8" s="19" t="e">
        <f>+'Anexo 4 '!$F$6+'Anexo 4 '!$D$6+'Anexo 4 '!$E$6+'Anexo 4 '!$G$6</f>
        <v>#VALUE!</v>
      </c>
      <c r="C8" s="50" t="str">
        <f>+'Anexo 4 '!$K$5</f>
        <v>010102</v>
      </c>
      <c r="D8" s="19">
        <f>+'Anexo 4 '!B19</f>
        <v>7</v>
      </c>
      <c r="E8" s="56">
        <f>+'Anexo 4 '!H19</f>
        <v>0</v>
      </c>
      <c r="F8" s="56">
        <f>+'Anexo 4 '!I19</f>
        <v>0</v>
      </c>
      <c r="G8" s="56">
        <f>+'Anexo 4 '!J19</f>
        <v>0</v>
      </c>
    </row>
    <row r="9" spans="1:7">
      <c r="A9" s="19">
        <f>+'Anexo 4 '!$B$6</f>
        <v>2017</v>
      </c>
      <c r="B9" s="19" t="e">
        <f>+'Anexo 4 '!$F$6+'Anexo 4 '!$D$6+'Anexo 4 '!$E$6+'Anexo 4 '!$G$6</f>
        <v>#VALUE!</v>
      </c>
      <c r="C9" s="50" t="str">
        <f>+'Anexo 4 '!$K$5</f>
        <v>010102</v>
      </c>
      <c r="D9" s="19">
        <f>+'Anexo 4 '!B20</f>
        <v>8</v>
      </c>
      <c r="E9" s="56">
        <f>+'Anexo 4 '!H20</f>
        <v>96096306.290000007</v>
      </c>
      <c r="F9" s="56">
        <f>+'Anexo 4 '!I20</f>
        <v>124117372.33</v>
      </c>
      <c r="G9" s="56">
        <f>+'Anexo 4 '!J20</f>
        <v>-28021066.039999992</v>
      </c>
    </row>
    <row r="10" spans="1:7">
      <c r="A10" s="19">
        <f>+'Anexo 4 '!$B$6</f>
        <v>2017</v>
      </c>
      <c r="B10" s="19" t="e">
        <f>+'Anexo 4 '!$F$6+'Anexo 4 '!$D$6+'Anexo 4 '!$E$6+'Anexo 4 '!$G$6</f>
        <v>#VALUE!</v>
      </c>
      <c r="C10" s="50" t="str">
        <f>+'Anexo 4 '!$K$5</f>
        <v>010102</v>
      </c>
      <c r="D10" s="19">
        <f>+'Anexo 4 '!B21</f>
        <v>9</v>
      </c>
      <c r="E10" s="56">
        <f>+'Anexo 4 '!H21</f>
        <v>0</v>
      </c>
      <c r="F10" s="56">
        <f>+'Anexo 4 '!I21</f>
        <v>0</v>
      </c>
      <c r="G10" s="56">
        <f>+'Anexo 4 '!J21</f>
        <v>0</v>
      </c>
    </row>
    <row r="11" spans="1:7">
      <c r="A11" s="19">
        <f>+'Anexo 4 '!$B$6</f>
        <v>2017</v>
      </c>
      <c r="B11" s="19" t="e">
        <f>+'Anexo 4 '!$F$6+'Anexo 4 '!$D$6+'Anexo 4 '!$E$6+'Anexo 4 '!$G$6</f>
        <v>#VALUE!</v>
      </c>
      <c r="C11" s="50" t="str">
        <f>+'Anexo 4 '!$K$5</f>
        <v>010102</v>
      </c>
      <c r="D11" s="19">
        <f>+'Anexo 4 '!B22</f>
        <v>10</v>
      </c>
      <c r="E11" s="56">
        <f>+'Anexo 4 '!H22</f>
        <v>0</v>
      </c>
      <c r="F11" s="56">
        <f>+'Anexo 4 '!I22</f>
        <v>0</v>
      </c>
      <c r="G11" s="56">
        <f>+'Anexo 4 '!J22</f>
        <v>0</v>
      </c>
    </row>
    <row r="12" spans="1:7">
      <c r="A12" s="19">
        <f>+'Anexo 4 '!$B$6</f>
        <v>2017</v>
      </c>
      <c r="B12" s="19" t="e">
        <f>+'Anexo 4 '!$F$6+'Anexo 4 '!$D$6+'Anexo 4 '!$E$6+'Anexo 4 '!$G$6</f>
        <v>#VALUE!</v>
      </c>
      <c r="C12" s="50" t="str">
        <f>+'Anexo 4 '!$K$5</f>
        <v>010102</v>
      </c>
      <c r="D12" s="19">
        <f>+'Anexo 4 '!B23</f>
        <v>11</v>
      </c>
      <c r="E12" s="56">
        <f>+'Anexo 4 '!H23</f>
        <v>-96096306.290000007</v>
      </c>
      <c r="F12" s="56">
        <f>+'Anexo 4 '!I23</f>
        <v>-124117372.33</v>
      </c>
      <c r="G12" s="56">
        <f>+'Anexo 4 '!J23</f>
        <v>28021066.039999992</v>
      </c>
    </row>
    <row r="13" spans="1:7">
      <c r="A13" s="19">
        <f>+'Anexo 4 '!$B$6</f>
        <v>2017</v>
      </c>
      <c r="B13" s="19" t="e">
        <f>+'Anexo 4 '!$F$6+'Anexo 4 '!$D$6+'Anexo 4 '!$E$6+'Anexo 4 '!$G$6</f>
        <v>#VALUE!</v>
      </c>
      <c r="C13" s="50" t="str">
        <f>+'Anexo 4 '!$K$5</f>
        <v>010102</v>
      </c>
      <c r="D13" s="19">
        <f>+'Anexo 4 '!B24</f>
        <v>12</v>
      </c>
      <c r="E13" s="56">
        <f>+'Anexo 4 '!H24</f>
        <v>0</v>
      </c>
      <c r="F13" s="56">
        <f>+'Anexo 4 '!I24</f>
        <v>0</v>
      </c>
      <c r="G13" s="56">
        <f>+'Anexo 4 '!J24</f>
        <v>0</v>
      </c>
    </row>
    <row r="14" spans="1:7">
      <c r="A14" s="19">
        <f>+'Anexo 4 '!$B$6</f>
        <v>2017</v>
      </c>
      <c r="B14" s="19" t="e">
        <f>+'Anexo 4 '!$F$6+'Anexo 4 '!$D$6+'Anexo 4 '!$E$6+'Anexo 4 '!$G$6</f>
        <v>#VALUE!</v>
      </c>
      <c r="C14" s="50" t="str">
        <f>+'Anexo 4 '!$K$5</f>
        <v>010102</v>
      </c>
      <c r="D14" s="19">
        <f>+'Anexo 4 '!B25</f>
        <v>13</v>
      </c>
      <c r="E14" s="56">
        <f>+'Anexo 4 '!H25</f>
        <v>0</v>
      </c>
      <c r="F14" s="56">
        <f>+'Anexo 4 '!I25</f>
        <v>0</v>
      </c>
      <c r="G14" s="56">
        <f>+'Anexo 4 '!J25</f>
        <v>0</v>
      </c>
    </row>
    <row r="15" spans="1:7">
      <c r="A15" s="19">
        <f>+'Anexo 4 '!$B$6</f>
        <v>2017</v>
      </c>
      <c r="B15" s="19" t="e">
        <f>+'Anexo 4 '!$F$6+'Anexo 4 '!$D$6+'Anexo 4 '!$E$6+'Anexo 4 '!$G$6</f>
        <v>#VALUE!</v>
      </c>
      <c r="C15" s="50" t="str">
        <f>+'Anexo 4 '!$K$5</f>
        <v>010102</v>
      </c>
      <c r="D15" s="19">
        <f>+'Anexo 4 '!B26</f>
        <v>14</v>
      </c>
      <c r="E15" s="56">
        <f>+'Anexo 4 '!H26</f>
        <v>0</v>
      </c>
      <c r="F15" s="56">
        <f>+'Anexo 4 '!I26</f>
        <v>0</v>
      </c>
      <c r="G15" s="56">
        <f>+'Anexo 4 '!J26</f>
        <v>0</v>
      </c>
    </row>
    <row r="16" spans="1:7">
      <c r="A16" s="19">
        <f>+'Anexo 4 '!$B$6</f>
        <v>2017</v>
      </c>
      <c r="B16" s="19" t="e">
        <f>+'Anexo 4 '!$F$6+'Anexo 4 '!$D$6+'Anexo 4 '!$E$6+'Anexo 4 '!$G$6</f>
        <v>#VALUE!</v>
      </c>
      <c r="C16" s="50" t="str">
        <f>+'Anexo 4 '!$K$5</f>
        <v>010102</v>
      </c>
      <c r="D16" s="19">
        <f>+'Anexo 4 '!B27</f>
        <v>15</v>
      </c>
      <c r="E16" s="56">
        <f>+'Anexo 4 '!H27</f>
        <v>-96096306.290000007</v>
      </c>
      <c r="F16" s="56">
        <f>+'Anexo 4 '!I27</f>
        <v>-124117372.33</v>
      </c>
      <c r="G16" s="56">
        <f>+'Anexo 4 '!J27</f>
        <v>28021066.039999992</v>
      </c>
    </row>
  </sheetData>
  <phoneticPr fontId="0" type="noConversion"/>
  <pageMargins left="0.75" right="0.75" top="1" bottom="1" header="0" footer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B1:O41"/>
  <sheetViews>
    <sheetView tabSelected="1" workbookViewId="0">
      <selection activeCell="B15" sqref="B15:K15"/>
    </sheetView>
  </sheetViews>
  <sheetFormatPr baseColWidth="10" defaultRowHeight="12.75"/>
  <cols>
    <col min="1" max="1" width="5.25" customWidth="1"/>
    <col min="8" max="10" width="3.125" customWidth="1"/>
    <col min="11" max="11" width="5.375" customWidth="1"/>
    <col min="12" max="12" width="3.25" hidden="1" customWidth="1"/>
    <col min="13" max="13" width="0.25" hidden="1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6"/>
      <c r="L1" s="105"/>
      <c r="M1" s="106"/>
    </row>
    <row r="2" spans="2:15">
      <c r="B2" s="227"/>
      <c r="C2" s="104"/>
      <c r="D2" s="104"/>
      <c r="E2" s="104"/>
      <c r="F2" s="104"/>
      <c r="G2" s="104"/>
      <c r="H2" s="104"/>
      <c r="I2" s="104"/>
      <c r="J2" s="104"/>
      <c r="K2" s="107"/>
      <c r="L2" s="104"/>
      <c r="M2" s="107"/>
    </row>
    <row r="3" spans="2:15">
      <c r="B3" s="227"/>
      <c r="C3" s="228"/>
      <c r="D3" s="228" t="s">
        <v>169</v>
      </c>
      <c r="E3" s="228"/>
      <c r="F3" s="228"/>
      <c r="G3" s="104"/>
      <c r="H3" s="104"/>
      <c r="I3" s="104"/>
      <c r="J3" s="104"/>
      <c r="K3" s="107"/>
      <c r="L3" s="104"/>
      <c r="M3" s="107"/>
    </row>
    <row r="4" spans="2:15">
      <c r="B4" s="227"/>
      <c r="C4" s="228"/>
      <c r="D4" s="228"/>
      <c r="E4" s="228"/>
      <c r="F4" s="228"/>
      <c r="G4" s="104"/>
      <c r="H4" s="104"/>
      <c r="I4" s="104"/>
      <c r="J4" s="104"/>
      <c r="K4" s="107"/>
      <c r="L4" s="104"/>
      <c r="M4" s="107"/>
    </row>
    <row r="5" spans="2:15">
      <c r="B5" s="227"/>
      <c r="C5" s="228"/>
      <c r="D5" s="228" t="s">
        <v>172</v>
      </c>
      <c r="E5" s="228"/>
      <c r="F5" s="228"/>
      <c r="G5" s="104"/>
      <c r="H5" s="104"/>
      <c r="I5" s="104"/>
      <c r="J5" s="104"/>
      <c r="K5" s="107"/>
      <c r="L5" s="104"/>
      <c r="M5" s="107"/>
    </row>
    <row r="6" spans="2:15" ht="13.5" thickBot="1">
      <c r="B6" s="227"/>
      <c r="C6" s="104"/>
      <c r="D6" s="104"/>
      <c r="E6" s="104"/>
      <c r="F6" s="104"/>
      <c r="G6" s="104"/>
      <c r="H6" s="104"/>
      <c r="I6" s="104"/>
      <c r="J6" s="104"/>
      <c r="K6" s="107"/>
      <c r="L6" s="104"/>
      <c r="M6" s="107"/>
    </row>
    <row r="7" spans="2:15">
      <c r="B7" s="108"/>
      <c r="C7" s="105"/>
      <c r="D7" s="105"/>
      <c r="E7" s="105"/>
      <c r="F7" s="105"/>
      <c r="G7" s="105"/>
      <c r="H7" s="105"/>
      <c r="I7" s="105"/>
      <c r="J7" s="105"/>
      <c r="K7" s="106"/>
      <c r="L7" s="106"/>
      <c r="M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57"/>
      <c r="L8" s="107"/>
      <c r="M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57"/>
      <c r="L9" s="107"/>
      <c r="M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57"/>
      <c r="L10" s="107"/>
      <c r="M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58">
        <v>4</v>
      </c>
      <c r="L11" s="107"/>
      <c r="M11" s="107"/>
    </row>
    <row r="12" spans="2:15">
      <c r="B12" s="265" t="s">
        <v>180</v>
      </c>
      <c r="C12" s="110"/>
      <c r="D12" s="110"/>
      <c r="E12" s="110"/>
      <c r="F12" s="110"/>
      <c r="G12" s="110" t="s">
        <v>42</v>
      </c>
      <c r="H12" s="229"/>
      <c r="I12" s="229" t="s">
        <v>73</v>
      </c>
      <c r="J12" s="229"/>
      <c r="K12" s="251"/>
      <c r="L12" s="107"/>
      <c r="M12" s="107"/>
    </row>
    <row r="13" spans="2:15" ht="13.5" thickBot="1">
      <c r="B13" s="112"/>
      <c r="C13" s="113"/>
      <c r="D13" s="113"/>
      <c r="E13" s="113"/>
      <c r="F13" s="113"/>
      <c r="G13" s="113"/>
      <c r="H13" s="113"/>
      <c r="I13" s="113"/>
      <c r="J13" s="113"/>
      <c r="K13" s="159"/>
      <c r="L13" s="107"/>
      <c r="M13" s="107"/>
    </row>
    <row r="14" spans="2:15" ht="12.75" customHeight="1"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04"/>
      <c r="M14" s="104"/>
    </row>
    <row r="15" spans="2:15" ht="136.5" customHeight="1">
      <c r="B15" s="329" t="s">
        <v>183</v>
      </c>
      <c r="C15" s="329"/>
      <c r="D15" s="329"/>
      <c r="E15" s="329"/>
      <c r="F15" s="329"/>
      <c r="G15" s="329"/>
      <c r="H15" s="329"/>
      <c r="I15" s="329"/>
      <c r="J15" s="329"/>
      <c r="K15" s="329"/>
      <c r="L15" s="258"/>
      <c r="M15" s="256"/>
      <c r="N15" s="104"/>
      <c r="O15" s="104"/>
    </row>
    <row r="16" spans="2:15" ht="12.75" customHeight="1"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L16" s="258"/>
      <c r="M16" s="257"/>
      <c r="N16" s="104"/>
      <c r="O16" s="104"/>
    </row>
    <row r="17" spans="2:15" ht="42.75" customHeight="1">
      <c r="B17" s="264"/>
      <c r="C17" s="264"/>
      <c r="D17" s="264"/>
      <c r="E17" s="264"/>
      <c r="F17" s="264"/>
      <c r="G17" s="264"/>
      <c r="H17" s="264"/>
      <c r="I17" s="264"/>
      <c r="J17" s="264"/>
      <c r="K17" s="264"/>
      <c r="L17" s="258"/>
      <c r="M17" s="255"/>
      <c r="N17" s="104"/>
      <c r="O17" s="104"/>
    </row>
    <row r="18" spans="2:15" s="263" customFormat="1" ht="26.25" customHeight="1">
      <c r="B18" s="259"/>
      <c r="C18" s="259"/>
      <c r="D18" s="259"/>
      <c r="E18" s="259"/>
      <c r="F18" s="259"/>
      <c r="G18" s="259"/>
      <c r="H18" s="259"/>
      <c r="I18" s="259"/>
      <c r="J18" s="259"/>
      <c r="K18" s="259"/>
      <c r="L18" s="258"/>
      <c r="M18" s="262"/>
      <c r="N18" s="262"/>
      <c r="O18" s="262"/>
    </row>
    <row r="19" spans="2:15">
      <c r="B19" s="260"/>
      <c r="C19" s="260"/>
      <c r="D19" s="260"/>
      <c r="E19" s="260"/>
      <c r="F19" s="260"/>
      <c r="G19" s="260"/>
      <c r="H19" s="260"/>
      <c r="I19" s="260"/>
      <c r="J19" s="260"/>
      <c r="K19" s="260"/>
      <c r="L19" s="261"/>
      <c r="M19" s="255"/>
    </row>
    <row r="20" spans="2:15">
      <c r="B20" s="260"/>
      <c r="C20" s="260"/>
      <c r="D20" s="260"/>
      <c r="E20" s="260"/>
      <c r="F20" s="260"/>
      <c r="G20" s="260"/>
      <c r="H20" s="260"/>
      <c r="I20" s="260"/>
      <c r="J20" s="260"/>
      <c r="K20" s="260"/>
      <c r="L20" s="261"/>
      <c r="M20" s="255"/>
    </row>
    <row r="21" spans="2:15"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1"/>
      <c r="M21" s="255"/>
    </row>
    <row r="22" spans="2:15"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55"/>
      <c r="M22" s="255"/>
    </row>
    <row r="23" spans="2:15">
      <c r="B23" s="260"/>
      <c r="C23" s="260"/>
      <c r="D23" s="260"/>
      <c r="E23" s="260"/>
      <c r="F23" s="260"/>
      <c r="G23" s="260"/>
      <c r="H23" s="260"/>
      <c r="I23" s="260"/>
      <c r="J23" s="260"/>
      <c r="K23" s="260"/>
      <c r="L23" s="255"/>
      <c r="M23" s="255"/>
    </row>
    <row r="24" spans="2:15">
      <c r="B24" s="260"/>
      <c r="C24" s="260"/>
      <c r="D24" s="260"/>
      <c r="E24" s="260"/>
      <c r="F24" s="260"/>
      <c r="G24" s="260"/>
      <c r="H24" s="260"/>
      <c r="I24" s="260"/>
      <c r="J24" s="260"/>
      <c r="K24" s="260"/>
      <c r="L24" s="242"/>
    </row>
    <row r="25" spans="2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226"/>
    </row>
    <row r="26" spans="2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226"/>
    </row>
    <row r="27" spans="2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226"/>
    </row>
    <row r="28" spans="2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226"/>
    </row>
    <row r="29" spans="2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226"/>
    </row>
    <row r="30" spans="2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226"/>
    </row>
    <row r="31" spans="2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226"/>
    </row>
    <row r="32" spans="2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2:11"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  <row r="34" spans="2:11">
      <c r="B34" s="104"/>
      <c r="C34" s="104"/>
      <c r="D34" s="104"/>
      <c r="E34" s="104"/>
      <c r="F34" s="104"/>
      <c r="G34" s="104"/>
      <c r="H34" s="104"/>
      <c r="I34" s="104"/>
      <c r="J34" s="104"/>
      <c r="K34" s="104"/>
    </row>
    <row r="35" spans="2:11">
      <c r="B35" s="104"/>
      <c r="C35" s="104"/>
      <c r="D35" s="104"/>
      <c r="E35" s="104"/>
      <c r="F35" s="104"/>
      <c r="G35" s="104"/>
      <c r="H35" s="104"/>
      <c r="I35" s="104"/>
      <c r="J35" s="104"/>
      <c r="K35" s="104"/>
    </row>
    <row r="36" spans="2:11">
      <c r="B36" s="104"/>
      <c r="C36" s="104"/>
      <c r="D36" s="104"/>
      <c r="E36" s="104"/>
      <c r="F36" s="104"/>
      <c r="G36" s="104"/>
      <c r="H36" s="104"/>
      <c r="I36" s="104"/>
      <c r="J36" s="104"/>
      <c r="K36" s="104"/>
    </row>
    <row r="37" spans="2:11">
      <c r="B37" s="104"/>
      <c r="C37" s="104"/>
      <c r="D37" s="104"/>
      <c r="E37" s="104"/>
      <c r="F37" s="104"/>
      <c r="G37" s="104"/>
      <c r="H37" s="104"/>
      <c r="I37" s="104"/>
      <c r="J37" s="104"/>
      <c r="K37" s="104"/>
    </row>
    <row r="38" spans="2:11">
      <c r="B38" s="104"/>
      <c r="C38" s="104"/>
      <c r="D38" s="104"/>
      <c r="E38" s="104"/>
      <c r="F38" s="104"/>
      <c r="G38" s="104"/>
      <c r="H38" s="104"/>
      <c r="I38" s="104"/>
      <c r="J38" s="104"/>
      <c r="K38" s="104"/>
    </row>
    <row r="39" spans="2:11"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2:11">
      <c r="B40" s="104"/>
      <c r="C40" s="104"/>
      <c r="D40" s="104"/>
      <c r="E40" s="104"/>
      <c r="F40" s="104"/>
      <c r="G40" s="104"/>
      <c r="H40" s="104"/>
      <c r="I40" s="104"/>
      <c r="J40" s="104"/>
      <c r="K40" s="104"/>
    </row>
    <row r="41" spans="2:11">
      <c r="B41" s="104"/>
      <c r="C41" s="104"/>
      <c r="D41" s="104"/>
      <c r="E41" s="104"/>
      <c r="F41" s="104"/>
      <c r="G41" s="104"/>
      <c r="H41" s="104"/>
      <c r="I41" s="104"/>
      <c r="J41" s="104"/>
      <c r="K41" s="104"/>
    </row>
  </sheetData>
  <mergeCells count="1">
    <mergeCell ref="B15:K15"/>
  </mergeCells>
  <phoneticPr fontId="4" type="noConversion"/>
  <pageMargins left="0.82677165354330717" right="0.23622047244094491" top="1.6929133858267718" bottom="0.98425196850393704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37"/>
  <sheetViews>
    <sheetView workbookViewId="0">
      <selection activeCell="I13" sqref="I13"/>
    </sheetView>
  </sheetViews>
  <sheetFormatPr baseColWidth="10" defaultRowHeight="12.75"/>
  <cols>
    <col min="1" max="1" width="7.75" customWidth="1"/>
    <col min="3" max="4" width="9" customWidth="1"/>
    <col min="6" max="6" width="9.875" customWidth="1"/>
    <col min="8" max="9" width="2.625" customWidth="1"/>
    <col min="10" max="10" width="2.25" customWidth="1"/>
    <col min="11" max="11" width="3.375" customWidth="1"/>
    <col min="12" max="12" width="9.5" customWidth="1"/>
  </cols>
  <sheetData>
    <row r="1" spans="2:15">
      <c r="B1" s="108"/>
      <c r="C1" s="105"/>
      <c r="D1" s="105"/>
      <c r="E1" s="105"/>
      <c r="F1" s="105"/>
      <c r="G1" s="105"/>
      <c r="H1" s="105"/>
      <c r="I1" s="105"/>
      <c r="J1" s="105"/>
      <c r="K1" s="105"/>
      <c r="L1" s="106"/>
    </row>
    <row r="2" spans="2:15">
      <c r="B2" s="227"/>
      <c r="C2" s="104"/>
      <c r="D2" s="104"/>
      <c r="E2" s="104"/>
      <c r="F2" s="104"/>
      <c r="G2" s="104"/>
      <c r="H2" s="104"/>
      <c r="I2" s="104"/>
      <c r="J2" s="104"/>
      <c r="K2" s="104"/>
      <c r="L2" s="107"/>
    </row>
    <row r="3" spans="2:15">
      <c r="B3" s="227"/>
      <c r="C3" s="228"/>
      <c r="D3" s="228" t="s">
        <v>169</v>
      </c>
      <c r="E3" s="228"/>
      <c r="F3" s="228"/>
      <c r="G3" s="104"/>
      <c r="H3" s="104"/>
      <c r="I3" s="104"/>
      <c r="J3" s="104"/>
      <c r="K3" s="104"/>
      <c r="L3" s="107"/>
    </row>
    <row r="4" spans="2:15">
      <c r="B4" s="227"/>
      <c r="C4" s="228"/>
      <c r="D4" s="228"/>
      <c r="E4" s="228"/>
      <c r="F4" s="228"/>
      <c r="G4" s="104"/>
      <c r="H4" s="104"/>
      <c r="I4" s="104"/>
      <c r="J4" s="104"/>
      <c r="K4" s="104"/>
      <c r="L4" s="107"/>
    </row>
    <row r="5" spans="2:15">
      <c r="B5" s="227"/>
      <c r="C5" s="228"/>
      <c r="D5" s="228" t="s">
        <v>171</v>
      </c>
      <c r="E5" s="228"/>
      <c r="F5" s="228"/>
      <c r="G5" s="104"/>
      <c r="H5" s="104"/>
      <c r="I5" s="104"/>
      <c r="J5" s="104"/>
      <c r="K5" s="104"/>
      <c r="L5" s="107"/>
    </row>
    <row r="6" spans="2:15">
      <c r="B6" s="227"/>
      <c r="C6" s="104"/>
      <c r="D6" s="104"/>
      <c r="E6" s="104"/>
      <c r="F6" s="104"/>
      <c r="G6" s="104"/>
      <c r="H6" s="104"/>
      <c r="I6" s="104"/>
      <c r="J6" s="104"/>
      <c r="K6" s="104"/>
      <c r="L6" s="107"/>
    </row>
    <row r="7" spans="2:15">
      <c r="B7" s="227"/>
      <c r="C7" s="104"/>
      <c r="D7" s="104"/>
      <c r="E7" s="104"/>
      <c r="F7" s="104"/>
      <c r="G7" s="104"/>
      <c r="H7" s="104"/>
      <c r="I7" s="104"/>
      <c r="J7" s="104"/>
      <c r="K7" s="104"/>
      <c r="L7" s="107"/>
    </row>
    <row r="8" spans="2:15">
      <c r="B8" s="109" t="s">
        <v>168</v>
      </c>
      <c r="C8" s="110"/>
      <c r="D8" s="110"/>
      <c r="E8" s="110"/>
      <c r="F8" s="110"/>
      <c r="G8" s="110"/>
      <c r="H8" s="110"/>
      <c r="I8" s="110"/>
      <c r="J8" s="110"/>
      <c r="K8" s="110"/>
      <c r="L8" s="107"/>
    </row>
    <row r="9" spans="2:15">
      <c r="B9" s="109"/>
      <c r="C9" s="110"/>
      <c r="D9" s="110"/>
      <c r="E9" s="110"/>
      <c r="F9" s="110"/>
      <c r="G9" s="110"/>
      <c r="H9" s="110"/>
      <c r="I9" s="110"/>
      <c r="J9" s="110"/>
      <c r="K9" s="110"/>
      <c r="L9" s="107"/>
    </row>
    <row r="10" spans="2:15">
      <c r="B10" s="114" t="s">
        <v>40</v>
      </c>
      <c r="C10" s="10"/>
      <c r="D10" s="10" t="s">
        <v>162</v>
      </c>
      <c r="E10" s="110"/>
      <c r="F10" s="110"/>
      <c r="G10" s="110"/>
      <c r="H10" s="110"/>
      <c r="I10" s="110"/>
      <c r="J10" s="110"/>
      <c r="K10" s="110"/>
      <c r="L10" s="107"/>
    </row>
    <row r="11" spans="2:15">
      <c r="B11" s="109"/>
      <c r="C11" s="110"/>
      <c r="D11" s="110"/>
      <c r="E11" s="110"/>
      <c r="F11" s="110"/>
      <c r="G11" s="110"/>
      <c r="H11" s="111">
        <v>1</v>
      </c>
      <c r="I11" s="111">
        <v>2</v>
      </c>
      <c r="J11" s="111">
        <v>3</v>
      </c>
      <c r="K11" s="111">
        <v>4</v>
      </c>
      <c r="L11" s="107"/>
    </row>
    <row r="12" spans="2:15">
      <c r="B12" s="265" t="s">
        <v>180</v>
      </c>
      <c r="C12" s="110"/>
      <c r="D12" s="110"/>
      <c r="E12" s="110"/>
      <c r="F12" s="110"/>
      <c r="G12" s="110" t="s">
        <v>42</v>
      </c>
      <c r="H12" s="229"/>
      <c r="I12" s="252" t="s">
        <v>73</v>
      </c>
      <c r="J12" s="229"/>
      <c r="K12" s="253"/>
      <c r="L12" s="107"/>
    </row>
    <row r="13" spans="2:15" ht="13.5" thickBot="1">
      <c r="B13" s="109"/>
      <c r="C13" s="110"/>
      <c r="D13" s="110"/>
      <c r="E13" s="110"/>
      <c r="F13" s="110"/>
      <c r="G13" s="110"/>
      <c r="H13" s="110"/>
      <c r="I13" s="110"/>
      <c r="J13" s="110"/>
      <c r="K13" s="110"/>
      <c r="L13" s="107"/>
    </row>
    <row r="14" spans="2:15">
      <c r="B14" s="202"/>
      <c r="C14" s="243"/>
      <c r="D14" s="243"/>
      <c r="E14" s="243"/>
      <c r="F14" s="243"/>
      <c r="G14" s="243"/>
      <c r="H14" s="243"/>
      <c r="I14" s="243"/>
      <c r="J14" s="243"/>
      <c r="K14" s="243"/>
      <c r="L14" s="244"/>
    </row>
    <row r="15" spans="2:15">
      <c r="B15" s="203" t="s">
        <v>175</v>
      </c>
      <c r="C15" s="206"/>
      <c r="D15" s="204"/>
      <c r="E15" s="206"/>
      <c r="F15" s="206"/>
      <c r="G15" s="206"/>
      <c r="H15" s="206"/>
      <c r="I15" s="206"/>
      <c r="J15" s="206"/>
      <c r="K15" s="204"/>
      <c r="L15" s="205"/>
      <c r="M15" s="104"/>
      <c r="N15" s="104"/>
      <c r="O15" s="104"/>
    </row>
    <row r="16" spans="2:15">
      <c r="B16" s="203"/>
      <c r="C16" s="206"/>
      <c r="D16" s="204"/>
      <c r="E16" s="206"/>
      <c r="F16" s="206"/>
      <c r="G16" s="206"/>
      <c r="H16" s="206"/>
      <c r="I16" s="206"/>
      <c r="J16" s="206"/>
      <c r="K16" s="204"/>
      <c r="L16" s="205"/>
      <c r="M16" s="104"/>
      <c r="N16" s="104"/>
      <c r="O16" s="104"/>
    </row>
    <row r="17" spans="1:15">
      <c r="B17" s="203" t="s">
        <v>177</v>
      </c>
      <c r="C17" s="245"/>
      <c r="D17" s="245"/>
      <c r="E17" s="245"/>
      <c r="F17" s="245"/>
      <c r="G17" s="245"/>
      <c r="H17" s="245"/>
      <c r="I17" s="245"/>
      <c r="J17" s="245"/>
      <c r="K17" s="245"/>
      <c r="L17" s="246"/>
      <c r="M17" s="104"/>
      <c r="N17" s="104"/>
      <c r="O17" s="104"/>
    </row>
    <row r="18" spans="1:15">
      <c r="B18" s="247" t="s">
        <v>100</v>
      </c>
      <c r="C18" s="330" t="s">
        <v>178</v>
      </c>
      <c r="D18" s="330"/>
      <c r="E18" s="330"/>
      <c r="F18" s="330"/>
      <c r="G18" s="330"/>
      <c r="H18" s="330"/>
      <c r="I18" s="330"/>
      <c r="J18" s="330"/>
      <c r="K18" s="330"/>
      <c r="L18" s="246"/>
      <c r="M18" s="104"/>
      <c r="N18" s="104"/>
      <c r="O18" s="104"/>
    </row>
    <row r="19" spans="1:15">
      <c r="A19" t="s">
        <v>173</v>
      </c>
      <c r="B19" s="203" t="s">
        <v>181</v>
      </c>
      <c r="C19" s="245"/>
      <c r="D19" s="245"/>
      <c r="E19" s="245"/>
      <c r="F19" s="245"/>
      <c r="G19" s="245"/>
      <c r="H19" s="245"/>
      <c r="I19" s="245"/>
      <c r="J19" s="245"/>
      <c r="K19" s="245"/>
      <c r="L19" s="246"/>
    </row>
    <row r="20" spans="1:15">
      <c r="B20" s="247" t="s">
        <v>100</v>
      </c>
      <c r="C20" s="254" t="s">
        <v>182</v>
      </c>
      <c r="D20" s="245"/>
      <c r="E20" s="245"/>
      <c r="F20" s="245"/>
      <c r="G20" s="245"/>
      <c r="H20" s="245"/>
      <c r="I20" s="245"/>
      <c r="J20" s="245"/>
      <c r="K20" s="245"/>
      <c r="L20" s="246"/>
    </row>
    <row r="21" spans="1:15">
      <c r="B21" s="247"/>
      <c r="C21" s="245"/>
      <c r="D21" s="245"/>
      <c r="E21" s="245"/>
      <c r="F21" s="245"/>
      <c r="G21" s="245"/>
      <c r="H21" s="245"/>
      <c r="I21" s="245"/>
      <c r="J21" s="245"/>
      <c r="K21" s="245"/>
      <c r="L21" s="246"/>
    </row>
    <row r="22" spans="1:15">
      <c r="B22" s="247"/>
      <c r="C22" s="245" t="s">
        <v>176</v>
      </c>
      <c r="D22" s="245"/>
      <c r="E22" s="245"/>
      <c r="F22" s="245"/>
      <c r="G22" s="245"/>
      <c r="H22" s="245"/>
      <c r="I22" s="245"/>
      <c r="J22" s="245"/>
      <c r="K22" s="245"/>
      <c r="L22" s="246"/>
    </row>
    <row r="23" spans="1:15">
      <c r="B23" s="247"/>
      <c r="C23" s="245"/>
      <c r="D23" s="245"/>
      <c r="E23" s="245"/>
      <c r="F23" s="245"/>
      <c r="G23" s="245"/>
      <c r="H23" s="245"/>
      <c r="I23" s="245"/>
      <c r="J23" s="245"/>
      <c r="K23" s="245"/>
      <c r="L23" s="246"/>
    </row>
    <row r="24" spans="1:15" ht="13.5" thickBot="1">
      <c r="B24" s="248"/>
      <c r="C24" s="249"/>
      <c r="D24" s="249"/>
      <c r="E24" s="249"/>
      <c r="F24" s="249"/>
      <c r="G24" s="249"/>
      <c r="H24" s="249"/>
      <c r="I24" s="249"/>
      <c r="J24" s="249"/>
      <c r="K24" s="249"/>
      <c r="L24" s="250"/>
    </row>
    <row r="25" spans="1:1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04"/>
    </row>
    <row r="26" spans="1:15"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04"/>
    </row>
    <row r="27" spans="1:15"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04"/>
    </row>
    <row r="28" spans="1:15"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04"/>
    </row>
    <row r="29" spans="1:15"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04"/>
    </row>
    <row r="30" spans="1:15"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04"/>
    </row>
    <row r="31" spans="1:15"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</row>
    <row r="32" spans="1:1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</row>
    <row r="33" spans="2:12"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</row>
    <row r="34" spans="2:12"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</row>
    <row r="35" spans="2:12"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</row>
    <row r="36" spans="2:12"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</row>
    <row r="37" spans="2:12"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</row>
  </sheetData>
  <mergeCells count="1">
    <mergeCell ref="C18:K18"/>
  </mergeCells>
  <phoneticPr fontId="4" type="noConversion"/>
  <pageMargins left="0.59055118110236227" right="0.19685039370078741" top="1.3779527559055118" bottom="0.98425196850393704" header="0" footer="0"/>
  <pageSetup paperSize="9" scale="9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30"/>
  <sheetViews>
    <sheetView zoomScale="75" workbookViewId="0">
      <selection activeCell="I12" sqref="I12:J12"/>
    </sheetView>
  </sheetViews>
  <sheetFormatPr baseColWidth="10" defaultRowHeight="12.75"/>
  <cols>
    <col min="1" max="1" width="9.125" customWidth="1"/>
    <col min="2" max="2" width="5.75" customWidth="1"/>
    <col min="4" max="4" width="3.125" customWidth="1"/>
    <col min="5" max="5" width="3.5" customWidth="1"/>
    <col min="6" max="7" width="2.625" customWidth="1"/>
    <col min="8" max="8" width="18" style="115" customWidth="1"/>
    <col min="9" max="9" width="5.375" style="115" customWidth="1"/>
    <col min="10" max="10" width="13.625" style="115" customWidth="1"/>
    <col min="11" max="11" width="16.375" style="115" customWidth="1"/>
  </cols>
  <sheetData>
    <row r="1" spans="1:11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</row>
    <row r="2" spans="1:11">
      <c r="A2" s="19"/>
      <c r="B2" s="19"/>
      <c r="C2" s="19"/>
      <c r="D2" s="19"/>
      <c r="E2" s="19"/>
      <c r="F2" s="19"/>
      <c r="G2" s="19"/>
      <c r="H2" s="130"/>
      <c r="I2" s="130"/>
      <c r="J2" s="130"/>
      <c r="K2" s="130"/>
    </row>
    <row r="3" spans="1:11">
      <c r="A3" s="268" t="s">
        <v>160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</row>
    <row r="4" spans="1:11">
      <c r="A4" s="19"/>
      <c r="B4" s="19"/>
      <c r="C4" s="21"/>
      <c r="D4" s="19"/>
      <c r="E4" s="19"/>
      <c r="F4" s="19"/>
      <c r="G4" s="19"/>
      <c r="H4" s="130"/>
      <c r="I4" s="130"/>
      <c r="J4" s="130"/>
      <c r="K4" s="130"/>
    </row>
    <row r="5" spans="1:11">
      <c r="A5" s="49" t="s">
        <v>161</v>
      </c>
      <c r="B5" s="22"/>
      <c r="C5" s="23"/>
      <c r="D5" s="23"/>
      <c r="E5" s="23"/>
      <c r="F5" s="23"/>
      <c r="G5" s="23"/>
      <c r="H5" s="131"/>
      <c r="I5" s="32"/>
      <c r="J5" s="148" t="s">
        <v>40</v>
      </c>
      <c r="K5" s="131" t="s">
        <v>162</v>
      </c>
    </row>
    <row r="6" spans="1:11">
      <c r="A6" s="49" t="s">
        <v>174</v>
      </c>
      <c r="B6" s="11">
        <v>2017</v>
      </c>
      <c r="C6" s="12" t="s">
        <v>42</v>
      </c>
      <c r="D6" s="13"/>
      <c r="E6" s="13" t="s">
        <v>73</v>
      </c>
      <c r="F6" s="13"/>
      <c r="G6" s="13"/>
      <c r="H6" s="32"/>
      <c r="I6" s="32"/>
      <c r="J6" s="32"/>
      <c r="K6" s="32"/>
    </row>
    <row r="7" spans="1:11" ht="13.5" thickBot="1"/>
    <row r="8" spans="1:11">
      <c r="A8" s="5"/>
      <c r="B8" s="313" t="s">
        <v>46</v>
      </c>
      <c r="C8" s="349"/>
      <c r="D8" s="349"/>
      <c r="E8" s="349"/>
      <c r="F8" s="349"/>
      <c r="G8" s="350"/>
      <c r="H8" s="230" t="s">
        <v>134</v>
      </c>
      <c r="I8" s="352" t="s">
        <v>136</v>
      </c>
      <c r="J8" s="353"/>
      <c r="K8" s="149" t="s">
        <v>140</v>
      </c>
    </row>
    <row r="9" spans="1:11">
      <c r="A9" s="5"/>
      <c r="B9" s="331"/>
      <c r="C9" s="332"/>
      <c r="D9" s="332"/>
      <c r="E9" s="332"/>
      <c r="F9" s="332"/>
      <c r="G9" s="333"/>
      <c r="H9" s="231" t="s">
        <v>135</v>
      </c>
      <c r="I9" s="354" t="s">
        <v>137</v>
      </c>
      <c r="J9" s="355"/>
      <c r="K9" s="150" t="s">
        <v>141</v>
      </c>
    </row>
    <row r="10" spans="1:11" ht="13.5" thickBot="1">
      <c r="A10" s="5"/>
      <c r="B10" s="343"/>
      <c r="C10" s="344"/>
      <c r="D10" s="344"/>
      <c r="E10" s="344"/>
      <c r="F10" s="344"/>
      <c r="G10" s="345"/>
      <c r="H10" s="232" t="s">
        <v>139</v>
      </c>
      <c r="I10" s="356" t="s">
        <v>138</v>
      </c>
      <c r="J10" s="357"/>
      <c r="K10" s="151" t="s">
        <v>139</v>
      </c>
    </row>
    <row r="11" spans="1:11">
      <c r="A11" s="103">
        <v>1</v>
      </c>
      <c r="B11" s="348" t="s">
        <v>142</v>
      </c>
      <c r="C11" s="349"/>
      <c r="D11" s="349"/>
      <c r="E11" s="349"/>
      <c r="F11" s="349"/>
      <c r="G11" s="350"/>
      <c r="H11" s="233">
        <f>+SUM(H12:H17)</f>
        <v>8175163.0099999998</v>
      </c>
      <c r="I11" s="358">
        <f>SUM(I12:J17)</f>
        <v>3012355.9299999978</v>
      </c>
      <c r="J11" s="358"/>
      <c r="K11" s="152">
        <f>+SUM(K12:K17)</f>
        <v>11187518.939999996</v>
      </c>
    </row>
    <row r="12" spans="1:11">
      <c r="A12" s="103">
        <v>2</v>
      </c>
      <c r="B12" s="347" t="s">
        <v>143</v>
      </c>
      <c r="C12" s="332"/>
      <c r="D12" s="332"/>
      <c r="E12" s="332"/>
      <c r="F12" s="332"/>
      <c r="G12" s="333"/>
      <c r="H12" s="234">
        <v>8166763.8099999996</v>
      </c>
      <c r="I12" s="351">
        <f>+'Anexo 2 Bis'!K13</f>
        <v>3019596.4699999988</v>
      </c>
      <c r="J12" s="351"/>
      <c r="K12" s="127">
        <f t="shared" ref="K12:K17" si="0">+H12+I12</f>
        <v>11186360.279999997</v>
      </c>
    </row>
    <row r="13" spans="1:11">
      <c r="A13" s="103">
        <v>3</v>
      </c>
      <c r="B13" s="347" t="s">
        <v>144</v>
      </c>
      <c r="C13" s="332"/>
      <c r="D13" s="332"/>
      <c r="E13" s="332"/>
      <c r="F13" s="332"/>
      <c r="G13" s="333"/>
      <c r="H13" s="234">
        <v>0</v>
      </c>
      <c r="I13" s="351">
        <v>0</v>
      </c>
      <c r="J13" s="351"/>
      <c r="K13" s="127">
        <f t="shared" si="0"/>
        <v>0</v>
      </c>
    </row>
    <row r="14" spans="1:11">
      <c r="A14" s="103">
        <v>4</v>
      </c>
      <c r="B14" s="347" t="s">
        <v>145</v>
      </c>
      <c r="C14" s="332"/>
      <c r="D14" s="332"/>
      <c r="E14" s="332"/>
      <c r="F14" s="332"/>
      <c r="G14" s="333"/>
      <c r="H14" s="234">
        <v>0</v>
      </c>
      <c r="I14" s="351">
        <v>0</v>
      </c>
      <c r="J14" s="351"/>
      <c r="K14" s="127">
        <f t="shared" si="0"/>
        <v>0</v>
      </c>
    </row>
    <row r="15" spans="1:11">
      <c r="A15" s="103">
        <v>5</v>
      </c>
      <c r="B15" s="347" t="s">
        <v>146</v>
      </c>
      <c r="C15" s="332"/>
      <c r="D15" s="332"/>
      <c r="E15" s="332"/>
      <c r="F15" s="332"/>
      <c r="G15" s="333"/>
      <c r="H15" s="234">
        <v>8399.2000000000007</v>
      </c>
      <c r="I15" s="351">
        <f>+'Anexo 2 Bis'!K15</f>
        <v>-7240.5400000009686</v>
      </c>
      <c r="J15" s="351"/>
      <c r="K15" s="127">
        <f t="shared" si="0"/>
        <v>1158.6599999990322</v>
      </c>
    </row>
    <row r="16" spans="1:11">
      <c r="A16" s="103">
        <v>6</v>
      </c>
      <c r="B16" s="347" t="s">
        <v>147</v>
      </c>
      <c r="C16" s="332"/>
      <c r="D16" s="332"/>
      <c r="E16" s="332"/>
      <c r="F16" s="332"/>
      <c r="G16" s="333"/>
      <c r="H16" s="234">
        <v>0</v>
      </c>
      <c r="I16" s="351">
        <f>+'Anexo 2 Bis'!J17+'Anexo 2 Bis'!K17</f>
        <v>0</v>
      </c>
      <c r="J16" s="351"/>
      <c r="K16" s="127">
        <f t="shared" si="0"/>
        <v>0</v>
      </c>
    </row>
    <row r="17" spans="1:11">
      <c r="A17" s="103">
        <v>9</v>
      </c>
      <c r="B17" s="347" t="s">
        <v>148</v>
      </c>
      <c r="C17" s="332"/>
      <c r="D17" s="332"/>
      <c r="E17" s="332"/>
      <c r="F17" s="332"/>
      <c r="G17" s="333"/>
      <c r="H17" s="234">
        <v>0</v>
      </c>
      <c r="I17" s="351">
        <f>SUM(H17)</f>
        <v>0</v>
      </c>
      <c r="J17" s="351"/>
      <c r="K17" s="127">
        <f t="shared" si="0"/>
        <v>0</v>
      </c>
    </row>
    <row r="18" spans="1:11">
      <c r="A18" s="103">
        <v>10</v>
      </c>
      <c r="B18" s="342" t="s">
        <v>149</v>
      </c>
      <c r="C18" s="332"/>
      <c r="D18" s="332"/>
      <c r="E18" s="332"/>
      <c r="F18" s="332"/>
      <c r="G18" s="333"/>
      <c r="H18" s="235">
        <f>+SUM(H19:H22)</f>
        <v>0</v>
      </c>
      <c r="I18" s="341">
        <f>+SUM(I19:J22)</f>
        <v>0</v>
      </c>
      <c r="J18" s="341"/>
      <c r="K18" s="153">
        <f>+SUM(K19:K22)</f>
        <v>0</v>
      </c>
    </row>
    <row r="19" spans="1:11">
      <c r="A19" s="103">
        <v>11</v>
      </c>
      <c r="B19" s="331" t="s">
        <v>150</v>
      </c>
      <c r="C19" s="332"/>
      <c r="D19" s="332"/>
      <c r="E19" s="332"/>
      <c r="F19" s="332"/>
      <c r="G19" s="333"/>
      <c r="H19" s="234">
        <v>0</v>
      </c>
      <c r="I19" s="351">
        <f>+'Anexo 2 Bis'!J16+'Anexo 2 Bis'!K16</f>
        <v>0</v>
      </c>
      <c r="J19" s="351"/>
      <c r="K19" s="127">
        <f t="shared" ref="K19:K24" si="1">+H19+I19</f>
        <v>0</v>
      </c>
    </row>
    <row r="20" spans="1:11">
      <c r="A20" s="103">
        <v>12</v>
      </c>
      <c r="B20" s="331" t="s">
        <v>151</v>
      </c>
      <c r="C20" s="332"/>
      <c r="D20" s="332"/>
      <c r="E20" s="332"/>
      <c r="F20" s="332"/>
      <c r="G20" s="333"/>
      <c r="H20" s="234">
        <v>0</v>
      </c>
      <c r="I20" s="351">
        <f>+'Anexo 2 Bis'!J17+'Anexo 2 Bis'!K17</f>
        <v>0</v>
      </c>
      <c r="J20" s="351"/>
      <c r="K20" s="127">
        <f t="shared" si="1"/>
        <v>0</v>
      </c>
    </row>
    <row r="21" spans="1:11">
      <c r="A21" s="103">
        <v>13</v>
      </c>
      <c r="B21" s="331" t="s">
        <v>152</v>
      </c>
      <c r="C21" s="332"/>
      <c r="D21" s="332"/>
      <c r="E21" s="332"/>
      <c r="F21" s="332"/>
      <c r="G21" s="333"/>
      <c r="H21" s="234">
        <v>0</v>
      </c>
      <c r="I21" s="351">
        <v>0</v>
      </c>
      <c r="J21" s="351"/>
      <c r="K21" s="127">
        <f t="shared" si="1"/>
        <v>0</v>
      </c>
    </row>
    <row r="22" spans="1:11">
      <c r="A22" s="103">
        <v>16</v>
      </c>
      <c r="B22" s="331" t="s">
        <v>153</v>
      </c>
      <c r="C22" s="332"/>
      <c r="D22" s="332"/>
      <c r="E22" s="332"/>
      <c r="F22" s="332"/>
      <c r="G22" s="333"/>
      <c r="H22" s="234">
        <v>0</v>
      </c>
      <c r="I22" s="351">
        <v>0</v>
      </c>
      <c r="J22" s="351"/>
      <c r="K22" s="127">
        <f t="shared" si="1"/>
        <v>0</v>
      </c>
    </row>
    <row r="23" spans="1:11">
      <c r="A23" s="103">
        <v>17</v>
      </c>
      <c r="B23" s="342" t="s">
        <v>154</v>
      </c>
      <c r="C23" s="332"/>
      <c r="D23" s="332"/>
      <c r="E23" s="332"/>
      <c r="F23" s="332"/>
      <c r="G23" s="333"/>
      <c r="H23" s="235">
        <v>0</v>
      </c>
      <c r="I23" s="341">
        <v>0</v>
      </c>
      <c r="J23" s="341"/>
      <c r="K23" s="153">
        <f t="shared" si="1"/>
        <v>0</v>
      </c>
    </row>
    <row r="24" spans="1:11">
      <c r="A24" s="103">
        <v>18</v>
      </c>
      <c r="B24" s="342" t="s">
        <v>155</v>
      </c>
      <c r="C24" s="332"/>
      <c r="D24" s="332"/>
      <c r="E24" s="332"/>
      <c r="F24" s="332"/>
      <c r="G24" s="333"/>
      <c r="H24" s="235">
        <f>+'[1]anexo 2 '!$O$17</f>
        <v>0</v>
      </c>
      <c r="I24" s="341">
        <f>+'Anexo 2 Bis'!K18+'Anexo 2 Bis'!J18</f>
        <v>0</v>
      </c>
      <c r="J24" s="341"/>
      <c r="K24" s="153">
        <f t="shared" si="1"/>
        <v>0</v>
      </c>
    </row>
    <row r="25" spans="1:11">
      <c r="A25" s="5"/>
      <c r="B25" s="342" t="s">
        <v>156</v>
      </c>
      <c r="C25" s="332"/>
      <c r="D25" s="332"/>
      <c r="E25" s="332"/>
      <c r="F25" s="332"/>
      <c r="G25" s="333"/>
      <c r="H25" s="235">
        <f>+H11+H18+H23+H24</f>
        <v>8175163.0099999998</v>
      </c>
      <c r="I25" s="341">
        <f>+I11+I18+I23+I24</f>
        <v>3012355.9299999978</v>
      </c>
      <c r="J25" s="341"/>
      <c r="K25" s="153">
        <f>+K11+K18+K23+K24</f>
        <v>11187518.939999996</v>
      </c>
    </row>
    <row r="26" spans="1:11" ht="13.5" thickBot="1">
      <c r="A26" s="5"/>
      <c r="B26" s="343"/>
      <c r="C26" s="344"/>
      <c r="D26" s="344"/>
      <c r="E26" s="344"/>
      <c r="F26" s="344"/>
      <c r="G26" s="345"/>
      <c r="H26" s="236"/>
      <c r="I26" s="335"/>
      <c r="J26" s="335"/>
      <c r="K26" s="154"/>
    </row>
    <row r="27" spans="1:11" ht="48.75" customHeight="1">
      <c r="C27" s="336"/>
      <c r="D27" s="337"/>
      <c r="E27" s="337"/>
      <c r="F27" s="337"/>
      <c r="G27" s="338"/>
    </row>
    <row r="28" spans="1:11">
      <c r="B28" s="339"/>
      <c r="C28" s="339"/>
      <c r="D28" s="339"/>
      <c r="E28" s="339"/>
      <c r="F28" s="59"/>
      <c r="G28" s="339"/>
      <c r="H28" s="360"/>
      <c r="I28" s="128"/>
      <c r="J28" s="340"/>
      <c r="K28" s="340"/>
    </row>
    <row r="29" spans="1:11" ht="11.25" customHeight="1">
      <c r="B29" s="334"/>
      <c r="C29" s="334"/>
      <c r="D29" s="334"/>
      <c r="E29" s="334"/>
      <c r="F29" s="57"/>
      <c r="G29" s="334"/>
      <c r="H29" s="359"/>
      <c r="I29" s="155"/>
      <c r="J29" s="346"/>
      <c r="K29" s="346"/>
    </row>
    <row r="30" spans="1:11" ht="9.75" customHeight="1">
      <c r="B30" s="359"/>
      <c r="C30" s="359"/>
      <c r="D30" s="359"/>
      <c r="E30" s="359"/>
      <c r="F30" s="58"/>
      <c r="G30" s="359"/>
      <c r="H30" s="359"/>
      <c r="I30" s="155"/>
      <c r="J30" s="346"/>
      <c r="K30" s="346"/>
    </row>
  </sheetData>
  <mergeCells count="48">
    <mergeCell ref="J30:K30"/>
    <mergeCell ref="B30:E30"/>
    <mergeCell ref="G28:H28"/>
    <mergeCell ref="G29:H29"/>
    <mergeCell ref="G30:H30"/>
    <mergeCell ref="I16:J16"/>
    <mergeCell ref="A1:K1"/>
    <mergeCell ref="A3:K3"/>
    <mergeCell ref="I8:J8"/>
    <mergeCell ref="I9:J9"/>
    <mergeCell ref="I10:J10"/>
    <mergeCell ref="B8:G10"/>
    <mergeCell ref="B15:G15"/>
    <mergeCell ref="B16:G16"/>
    <mergeCell ref="I11:J11"/>
    <mergeCell ref="I12:J12"/>
    <mergeCell ref="I13:J13"/>
    <mergeCell ref="I14:J14"/>
    <mergeCell ref="I15:J15"/>
    <mergeCell ref="I17:J17"/>
    <mergeCell ref="I18:J18"/>
    <mergeCell ref="I23:J23"/>
    <mergeCell ref="I24:J24"/>
    <mergeCell ref="I19:J19"/>
    <mergeCell ref="I20:J20"/>
    <mergeCell ref="I21:J21"/>
    <mergeCell ref="I22:J22"/>
    <mergeCell ref="B17:G17"/>
    <mergeCell ref="B20:G20"/>
    <mergeCell ref="B11:G11"/>
    <mergeCell ref="B12:G12"/>
    <mergeCell ref="B13:G13"/>
    <mergeCell ref="B14:G14"/>
    <mergeCell ref="B18:G18"/>
    <mergeCell ref="B19:G19"/>
    <mergeCell ref="B21:G21"/>
    <mergeCell ref="B22:G22"/>
    <mergeCell ref="B29:E29"/>
    <mergeCell ref="I26:J26"/>
    <mergeCell ref="C27:G27"/>
    <mergeCell ref="B28:E28"/>
    <mergeCell ref="J28:K28"/>
    <mergeCell ref="I25:J25"/>
    <mergeCell ref="B23:G23"/>
    <mergeCell ref="B24:G24"/>
    <mergeCell ref="B25:G25"/>
    <mergeCell ref="B26:G26"/>
    <mergeCell ref="J29:K29"/>
  </mergeCells>
  <phoneticPr fontId="4" type="noConversion"/>
  <printOptions horizontalCentered="1"/>
  <pageMargins left="0.78740157480314965" right="0.78740157480314965" top="1.7716535433070868" bottom="0.98425196850393704" header="0" footer="0"/>
  <pageSetup paperSize="9" scale="9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workbookViewId="0">
      <selection activeCell="C12" sqref="C12"/>
    </sheetView>
  </sheetViews>
  <sheetFormatPr baseColWidth="10" defaultRowHeight="12.75"/>
  <cols>
    <col min="5" max="5" width="12.375" customWidth="1"/>
    <col min="6" max="6" width="13" customWidth="1"/>
    <col min="7" max="7" width="12.5" customWidth="1"/>
  </cols>
  <sheetData>
    <row r="1" spans="1:7">
      <c r="A1" t="s">
        <v>27</v>
      </c>
      <c r="B1" t="s">
        <v>4</v>
      </c>
      <c r="C1" t="s">
        <v>28</v>
      </c>
      <c r="D1" t="s">
        <v>46</v>
      </c>
      <c r="E1" t="s">
        <v>157</v>
      </c>
      <c r="F1" t="s">
        <v>158</v>
      </c>
      <c r="G1" t="s">
        <v>159</v>
      </c>
    </row>
    <row r="2" spans="1:7">
      <c r="A2">
        <f>+'Anexo 6'!$B$6</f>
        <v>2017</v>
      </c>
      <c r="B2">
        <f>+'Anexo 6'!$G$6</f>
        <v>0</v>
      </c>
      <c r="C2" s="15" t="str">
        <f>+'Anexo 6'!$K$5</f>
        <v>010102</v>
      </c>
      <c r="D2">
        <f>+'Anexo 6'!A11</f>
        <v>1</v>
      </c>
      <c r="E2" s="17">
        <f>+'Anexo 6'!H11</f>
        <v>8175163.0099999998</v>
      </c>
      <c r="F2" s="17">
        <f>+'Anexo 6'!I11</f>
        <v>3012355.9299999978</v>
      </c>
      <c r="G2" s="17">
        <f>+'Anexo 6'!K11</f>
        <v>11187518.939999996</v>
      </c>
    </row>
    <row r="3" spans="1:7">
      <c r="A3">
        <f>+'Anexo 6'!$B$6</f>
        <v>2017</v>
      </c>
      <c r="B3">
        <f>+'Anexo 6'!$G$6</f>
        <v>0</v>
      </c>
      <c r="C3" s="15" t="str">
        <f>+'Anexo 6'!$K$5</f>
        <v>010102</v>
      </c>
      <c r="D3">
        <f>+'Anexo 6'!A12</f>
        <v>2</v>
      </c>
      <c r="E3" s="17">
        <f>+'Anexo 6'!H12</f>
        <v>8166763.8099999996</v>
      </c>
      <c r="F3" s="17">
        <f>+'Anexo 6'!I12</f>
        <v>3019596.4699999988</v>
      </c>
      <c r="G3" s="17">
        <f>+'Anexo 6'!K12</f>
        <v>11186360.279999997</v>
      </c>
    </row>
    <row r="4" spans="1:7">
      <c r="A4">
        <f>+'Anexo 6'!$B$6</f>
        <v>2017</v>
      </c>
      <c r="B4">
        <f>+'Anexo 6'!$G$6</f>
        <v>0</v>
      </c>
      <c r="C4" s="15" t="str">
        <f>+'Anexo 6'!$K$5</f>
        <v>010102</v>
      </c>
      <c r="D4">
        <f>+'Anexo 6'!A13</f>
        <v>3</v>
      </c>
      <c r="E4" s="17">
        <f>+'Anexo 6'!H13</f>
        <v>0</v>
      </c>
      <c r="F4" s="17">
        <f>+'Anexo 6'!I13</f>
        <v>0</v>
      </c>
      <c r="G4" s="17">
        <f>+'Anexo 6'!K13</f>
        <v>0</v>
      </c>
    </row>
    <row r="5" spans="1:7">
      <c r="A5">
        <f>+'Anexo 6'!$B$6</f>
        <v>2017</v>
      </c>
      <c r="B5">
        <f>+'Anexo 6'!$G$6</f>
        <v>0</v>
      </c>
      <c r="C5" s="15" t="str">
        <f>+'Anexo 6'!$K$5</f>
        <v>010102</v>
      </c>
      <c r="D5">
        <f>+'Anexo 6'!A14</f>
        <v>4</v>
      </c>
      <c r="E5" s="17">
        <f>+'Anexo 6'!H14</f>
        <v>0</v>
      </c>
      <c r="F5" s="17">
        <f>+'Anexo 6'!I14</f>
        <v>0</v>
      </c>
      <c r="G5" s="17">
        <f>+'Anexo 6'!K14</f>
        <v>0</v>
      </c>
    </row>
    <row r="6" spans="1:7">
      <c r="A6">
        <f>+'Anexo 6'!$B$6</f>
        <v>2017</v>
      </c>
      <c r="B6">
        <f>+'Anexo 6'!$G$6</f>
        <v>0</v>
      </c>
      <c r="C6" s="15" t="str">
        <f>+'Anexo 6'!$K$5</f>
        <v>010102</v>
      </c>
      <c r="D6">
        <f>+'Anexo 6'!A15</f>
        <v>5</v>
      </c>
      <c r="E6" s="17">
        <f>+'Anexo 6'!H15</f>
        <v>8399.2000000000007</v>
      </c>
      <c r="F6" s="17">
        <f>+'Anexo 6'!I15</f>
        <v>-7240.5400000009686</v>
      </c>
      <c r="G6" s="17">
        <f>+'Anexo 6'!K15</f>
        <v>1158.6599999990322</v>
      </c>
    </row>
    <row r="7" spans="1:7">
      <c r="A7">
        <f>+'Anexo 6'!$B$6</f>
        <v>2017</v>
      </c>
      <c r="B7">
        <f>+'Anexo 6'!$G$6</f>
        <v>0</v>
      </c>
      <c r="C7" s="15" t="str">
        <f>+'Anexo 6'!$K$5</f>
        <v>010102</v>
      </c>
      <c r="D7">
        <f>+'Anexo 6'!A16</f>
        <v>6</v>
      </c>
      <c r="E7" s="17">
        <f>+'Anexo 6'!H16</f>
        <v>0</v>
      </c>
      <c r="F7" s="17">
        <f>+'Anexo 6'!I16</f>
        <v>0</v>
      </c>
      <c r="G7" s="17">
        <f>+'Anexo 6'!K16</f>
        <v>0</v>
      </c>
    </row>
    <row r="8" spans="1:7">
      <c r="A8">
        <f>+'Anexo 6'!$B$6</f>
        <v>2017</v>
      </c>
      <c r="B8">
        <f>+'Anexo 6'!$G$6</f>
        <v>0</v>
      </c>
      <c r="C8" s="15" t="str">
        <f>+'Anexo 6'!$K$5</f>
        <v>010102</v>
      </c>
      <c r="D8">
        <f>+'Anexo 6'!A17</f>
        <v>9</v>
      </c>
      <c r="E8" s="17">
        <f>+'Anexo 6'!H17</f>
        <v>0</v>
      </c>
      <c r="F8" s="17">
        <f>+'Anexo 6'!I17</f>
        <v>0</v>
      </c>
      <c r="G8" s="17">
        <f>+'Anexo 6'!K17</f>
        <v>0</v>
      </c>
    </row>
    <row r="9" spans="1:7">
      <c r="A9">
        <f>+'Anexo 6'!$B$6</f>
        <v>2017</v>
      </c>
      <c r="B9">
        <f>+'Anexo 6'!$G$6</f>
        <v>0</v>
      </c>
      <c r="C9" s="15" t="str">
        <f>+'Anexo 6'!$K$5</f>
        <v>010102</v>
      </c>
      <c r="D9">
        <f>+'Anexo 6'!A18</f>
        <v>10</v>
      </c>
      <c r="E9" s="17">
        <f>+'Anexo 6'!H18</f>
        <v>0</v>
      </c>
      <c r="F9" s="17">
        <f>+'Anexo 6'!I18</f>
        <v>0</v>
      </c>
      <c r="G9" s="17">
        <f>+'Anexo 6'!K18</f>
        <v>0</v>
      </c>
    </row>
    <row r="10" spans="1:7">
      <c r="A10">
        <f>+'Anexo 6'!$B$6</f>
        <v>2017</v>
      </c>
      <c r="B10">
        <f>+'Anexo 6'!$G$6</f>
        <v>0</v>
      </c>
      <c r="C10" s="15" t="str">
        <f>+'Anexo 6'!$K$5</f>
        <v>010102</v>
      </c>
      <c r="D10">
        <f>+'Anexo 6'!A19</f>
        <v>11</v>
      </c>
      <c r="E10" s="17">
        <f>+'Anexo 6'!H19</f>
        <v>0</v>
      </c>
      <c r="F10" s="17">
        <f>+'Anexo 6'!I19</f>
        <v>0</v>
      </c>
      <c r="G10" s="17">
        <f>+'Anexo 6'!K19</f>
        <v>0</v>
      </c>
    </row>
    <row r="11" spans="1:7">
      <c r="A11">
        <f>+'Anexo 6'!$B$6</f>
        <v>2017</v>
      </c>
      <c r="B11">
        <f>+'Anexo 6'!$G$6</f>
        <v>0</v>
      </c>
      <c r="C11" s="15" t="str">
        <f>+'Anexo 6'!$K$5</f>
        <v>010102</v>
      </c>
      <c r="D11">
        <f>+'Anexo 6'!A20</f>
        <v>12</v>
      </c>
      <c r="E11" s="17">
        <f>+'Anexo 6'!H20</f>
        <v>0</v>
      </c>
      <c r="F11" s="17">
        <f>+'Anexo 6'!I20</f>
        <v>0</v>
      </c>
      <c r="G11" s="17">
        <f>+'Anexo 6'!K20</f>
        <v>0</v>
      </c>
    </row>
    <row r="12" spans="1:7">
      <c r="A12">
        <f>+'Anexo 6'!$B$6</f>
        <v>2017</v>
      </c>
      <c r="B12">
        <f>+'Anexo 6'!$G$6</f>
        <v>0</v>
      </c>
      <c r="C12" s="15" t="str">
        <f>+'Anexo 6'!$K$5</f>
        <v>010102</v>
      </c>
      <c r="D12">
        <f>+'Anexo 6'!A21</f>
        <v>13</v>
      </c>
      <c r="E12" s="17">
        <f>+'Anexo 6'!H21</f>
        <v>0</v>
      </c>
      <c r="F12" s="17">
        <f>+'Anexo 6'!I21</f>
        <v>0</v>
      </c>
      <c r="G12" s="17">
        <f>+'Anexo 6'!K21</f>
        <v>0</v>
      </c>
    </row>
    <row r="13" spans="1:7">
      <c r="A13">
        <f>+'Anexo 6'!$B$6</f>
        <v>2017</v>
      </c>
      <c r="B13">
        <f>+'Anexo 6'!$G$6</f>
        <v>0</v>
      </c>
      <c r="C13" s="15" t="str">
        <f>+'Anexo 6'!$K$5</f>
        <v>010102</v>
      </c>
      <c r="D13">
        <f>+'Anexo 6'!A22</f>
        <v>16</v>
      </c>
      <c r="E13" s="17">
        <f>+'Anexo 6'!H22</f>
        <v>0</v>
      </c>
      <c r="F13" s="17">
        <f>+'Anexo 6'!I22</f>
        <v>0</v>
      </c>
      <c r="G13" s="17">
        <f>+'Anexo 6'!K22</f>
        <v>0</v>
      </c>
    </row>
    <row r="14" spans="1:7">
      <c r="A14">
        <f>+'Anexo 6'!$B$6</f>
        <v>2017</v>
      </c>
      <c r="B14">
        <f>+'Anexo 6'!$G$6</f>
        <v>0</v>
      </c>
      <c r="C14" s="15" t="str">
        <f>+'Anexo 6'!$K$5</f>
        <v>010102</v>
      </c>
      <c r="D14">
        <f>+'Anexo 6'!A23</f>
        <v>17</v>
      </c>
      <c r="E14" s="17">
        <f>+'Anexo 6'!H23</f>
        <v>0</v>
      </c>
      <c r="F14" s="17">
        <f>+'Anexo 6'!I23</f>
        <v>0</v>
      </c>
      <c r="G14" s="17">
        <f>+'Anexo 6'!K23</f>
        <v>0</v>
      </c>
    </row>
    <row r="15" spans="1:7">
      <c r="A15">
        <f>+'Anexo 6'!$B$6</f>
        <v>2017</v>
      </c>
      <c r="B15">
        <f>+'Anexo 6'!$G$6</f>
        <v>0</v>
      </c>
      <c r="C15" s="15" t="str">
        <f>+'Anexo 6'!$K$5</f>
        <v>010102</v>
      </c>
      <c r="D15">
        <f>+'Anexo 6'!A24</f>
        <v>18</v>
      </c>
      <c r="E15" s="17">
        <f>+'Anexo 6'!H24</f>
        <v>0</v>
      </c>
      <c r="F15" s="17">
        <f>+'Anexo 6'!I24</f>
        <v>0</v>
      </c>
      <c r="G15" s="17">
        <f>+'Anexo 6'!K24</f>
        <v>0</v>
      </c>
    </row>
    <row r="16" spans="1:7">
      <c r="A16">
        <f>+'Anexo 6'!$B$6</f>
        <v>2017</v>
      </c>
      <c r="B16">
        <f>+'Anexo 6'!$G$6</f>
        <v>0</v>
      </c>
      <c r="C16" s="15" t="str">
        <f>+'Anexo 6'!$K$5</f>
        <v>010102</v>
      </c>
      <c r="D16">
        <f>+'Anexo 6'!A25</f>
        <v>0</v>
      </c>
      <c r="E16" s="17">
        <f>+'Anexo 6'!H25</f>
        <v>8175163.0099999998</v>
      </c>
      <c r="F16" s="17">
        <f>+'Anexo 6'!I25</f>
        <v>3012355.9299999978</v>
      </c>
      <c r="G16" s="17">
        <f>+'Anexo 6'!K25</f>
        <v>11187518.939999996</v>
      </c>
    </row>
  </sheetData>
  <phoneticPr fontId="4" type="noConversion"/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F23" sqref="F23"/>
    </sheetView>
  </sheetViews>
  <sheetFormatPr baseColWidth="10" defaultRowHeight="12.75"/>
  <cols>
    <col min="4" max="4" width="12.75" customWidth="1"/>
    <col min="5" max="5" width="12.875" customWidth="1"/>
    <col min="6" max="6" width="15.875" customWidth="1"/>
    <col min="7" max="7" width="13.125" customWidth="1"/>
    <col min="8" max="8" width="13.375" customWidth="1"/>
  </cols>
  <sheetData>
    <row r="1" spans="1:8">
      <c r="A1" t="s">
        <v>27</v>
      </c>
      <c r="B1" t="s">
        <v>28</v>
      </c>
      <c r="C1" t="s">
        <v>46</v>
      </c>
      <c r="D1" t="s">
        <v>129</v>
      </c>
      <c r="E1" t="s">
        <v>130</v>
      </c>
      <c r="F1" t="s">
        <v>131</v>
      </c>
      <c r="G1" t="s">
        <v>132</v>
      </c>
      <c r="H1" t="s">
        <v>133</v>
      </c>
    </row>
    <row r="2" spans="1:8">
      <c r="A2">
        <f>+'Anexo I Programacion Financiera'!$B$6</f>
        <v>2017</v>
      </c>
      <c r="B2" s="16" t="str">
        <f>+'Anexo I Programacion Financiera'!$K$5</f>
        <v>010102</v>
      </c>
      <c r="C2">
        <f>+'Anexo I Programacion Financiera'!B13</f>
        <v>1</v>
      </c>
      <c r="D2" s="17">
        <f>+'Anexo I Programacion Financiera'!H13</f>
        <v>0</v>
      </c>
      <c r="E2" s="17">
        <f>+'Anexo I Programacion Financiera'!I13</f>
        <v>0</v>
      </c>
      <c r="F2" s="17">
        <f>+'Anexo I Programacion Financiera'!J13</f>
        <v>0</v>
      </c>
      <c r="G2" s="17">
        <f>+'Anexo I Programacion Financiera'!K13</f>
        <v>0</v>
      </c>
      <c r="H2" s="17">
        <f>+'Anexo I Programacion Financiera'!L13</f>
        <v>0</v>
      </c>
    </row>
    <row r="3" spans="1:8">
      <c r="A3">
        <f>+'Anexo I Programacion Financiera'!$B$6</f>
        <v>2017</v>
      </c>
      <c r="B3" s="16" t="str">
        <f>+'Anexo I Programacion Financiera'!$K$5</f>
        <v>010102</v>
      </c>
      <c r="C3">
        <f>+'Anexo I Programacion Financiera'!B14</f>
        <v>2</v>
      </c>
      <c r="D3" s="17">
        <f>+'Anexo I Programacion Financiera'!H14</f>
        <v>98480204.260000005</v>
      </c>
      <c r="E3" s="17">
        <f>+'Anexo I Programacion Financiera'!I14</f>
        <v>123389216.08</v>
      </c>
      <c r="F3" s="17">
        <f>+'Anexo I Programacion Financiera'!J14</f>
        <v>108189512.2</v>
      </c>
      <c r="G3" s="17">
        <f>+'Anexo I Programacion Financiera'!K14</f>
        <v>123389216.09</v>
      </c>
      <c r="H3" s="17">
        <f>+'Anexo I Programacion Financiera'!L14</f>
        <v>453448148.63</v>
      </c>
    </row>
    <row r="4" spans="1:8">
      <c r="A4">
        <f>+'Anexo I Programacion Financiera'!$B$6</f>
        <v>2017</v>
      </c>
      <c r="B4" s="16" t="str">
        <f>+'Anexo I Programacion Financiera'!$K$5</f>
        <v>010102</v>
      </c>
      <c r="C4">
        <f>+'Anexo I Programacion Financiera'!B15</f>
        <v>3</v>
      </c>
      <c r="D4" s="17">
        <f>+'Anexo I Programacion Financiera'!H15</f>
        <v>-98480204.260000005</v>
      </c>
      <c r="E4" s="17">
        <f>+'Anexo I Programacion Financiera'!I15</f>
        <v>-123389216.08</v>
      </c>
      <c r="F4" s="17">
        <f>+'Anexo I Programacion Financiera'!J15</f>
        <v>-108189512.2</v>
      </c>
      <c r="G4" s="17">
        <f>+'Anexo I Programacion Financiera'!K15</f>
        <v>-123389216.09</v>
      </c>
      <c r="H4" s="17">
        <f>+'Anexo I Programacion Financiera'!L15</f>
        <v>-453448148.63</v>
      </c>
    </row>
    <row r="5" spans="1:8">
      <c r="A5">
        <f>+'Anexo I Programacion Financiera'!$B$6</f>
        <v>2017</v>
      </c>
      <c r="B5" s="16" t="str">
        <f>+'Anexo I Programacion Financiera'!$K$5</f>
        <v>010102</v>
      </c>
      <c r="C5">
        <f>+'Anexo I Programacion Financiera'!B16</f>
        <v>4</v>
      </c>
      <c r="D5" s="17">
        <f>+'Anexo I Programacion Financiera'!H16</f>
        <v>0</v>
      </c>
      <c r="E5" s="17">
        <f>+'Anexo I Programacion Financiera'!I16</f>
        <v>0</v>
      </c>
      <c r="F5" s="17">
        <f>+'Anexo I Programacion Financiera'!J16</f>
        <v>0</v>
      </c>
      <c r="G5" s="17">
        <f>+'Anexo I Programacion Financiera'!K16</f>
        <v>0</v>
      </c>
      <c r="H5" s="17">
        <f>+'Anexo I Programacion Financiera'!L16</f>
        <v>0</v>
      </c>
    </row>
    <row r="6" spans="1:8">
      <c r="A6">
        <f>+'Anexo I Programacion Financiera'!$B$6</f>
        <v>2017</v>
      </c>
      <c r="B6" s="16" t="str">
        <f>+'Anexo I Programacion Financiera'!$K$5</f>
        <v>010102</v>
      </c>
      <c r="C6">
        <f>+'Anexo I Programacion Financiera'!B17</f>
        <v>5</v>
      </c>
      <c r="D6" s="17">
        <f>+'Anexo I Programacion Financiera'!H17</f>
        <v>312066.95</v>
      </c>
      <c r="E6" s="17">
        <f>+'Anexo I Programacion Financiera'!I17</f>
        <v>728156.25</v>
      </c>
      <c r="F6" s="17">
        <f>+'Anexo I Programacion Financiera'!J17</f>
        <v>728156.25</v>
      </c>
      <c r="G6" s="17">
        <f>+'Anexo I Programacion Financiera'!K17</f>
        <v>728156.25</v>
      </c>
      <c r="H6" s="17">
        <f>+'Anexo I Programacion Financiera'!L17</f>
        <v>2496535.7000000002</v>
      </c>
    </row>
    <row r="7" spans="1:8">
      <c r="A7">
        <f>+'Anexo I Programacion Financiera'!$B$6</f>
        <v>2017</v>
      </c>
      <c r="B7" s="16" t="str">
        <f>+'Anexo I Programacion Financiera'!$K$5</f>
        <v>010102</v>
      </c>
      <c r="C7">
        <f>+'Anexo I Programacion Financiera'!B18</f>
        <v>6</v>
      </c>
      <c r="D7" s="17">
        <f>+'Anexo I Programacion Financiera'!H18</f>
        <v>-98792271.210000008</v>
      </c>
      <c r="E7" s="17">
        <f>+'Anexo I Programacion Financiera'!I18</f>
        <v>-124117372.33</v>
      </c>
      <c r="F7" s="17">
        <f>+'Anexo I Programacion Financiera'!J18</f>
        <v>-108917668.45</v>
      </c>
      <c r="G7" s="17">
        <f>+'Anexo I Programacion Financiera'!K18</f>
        <v>-124117372.34</v>
      </c>
      <c r="H7" s="17">
        <f>+'Anexo I Programacion Financiera'!L18</f>
        <v>-455944684.33000004</v>
      </c>
    </row>
    <row r="8" spans="1:8">
      <c r="A8">
        <f>+'Anexo I Programacion Financiera'!$B$6</f>
        <v>2017</v>
      </c>
      <c r="B8" s="16" t="str">
        <f>+'Anexo I Programacion Financiera'!$K$5</f>
        <v>010102</v>
      </c>
      <c r="C8">
        <f>+'Anexo I Programacion Financiera'!B19</f>
        <v>7</v>
      </c>
      <c r="D8" s="17">
        <f>+'Anexo I Programacion Financiera'!H19</f>
        <v>0</v>
      </c>
      <c r="E8" s="17">
        <f>+'Anexo I Programacion Financiera'!I19</f>
        <v>0</v>
      </c>
      <c r="F8" s="17">
        <f>+'Anexo I Programacion Financiera'!J19</f>
        <v>0</v>
      </c>
      <c r="G8" s="17">
        <f>+'Anexo I Programacion Financiera'!K19</f>
        <v>0</v>
      </c>
      <c r="H8" s="17">
        <f>+'Anexo I Programacion Financiera'!L19</f>
        <v>0</v>
      </c>
    </row>
    <row r="9" spans="1:8">
      <c r="A9">
        <f>+'Anexo I Programacion Financiera'!$B$6</f>
        <v>2017</v>
      </c>
      <c r="B9" s="16" t="str">
        <f>+'Anexo I Programacion Financiera'!$K$5</f>
        <v>010102</v>
      </c>
      <c r="C9">
        <f>+'Anexo I Programacion Financiera'!B20</f>
        <v>8</v>
      </c>
      <c r="D9" s="17">
        <f>+'Anexo I Programacion Financiera'!H20</f>
        <v>98792271.210000008</v>
      </c>
      <c r="E9" s="17">
        <f>+'Anexo I Programacion Financiera'!I20</f>
        <v>124117372.33</v>
      </c>
      <c r="F9" s="17">
        <f>+'Anexo I Programacion Financiera'!J20</f>
        <v>108917668.45</v>
      </c>
      <c r="G9" s="17">
        <f>+'Anexo I Programacion Financiera'!K20</f>
        <v>124117372.34</v>
      </c>
      <c r="H9" s="17">
        <f>+'Anexo I Programacion Financiera'!L20</f>
        <v>455944684.33000004</v>
      </c>
    </row>
    <row r="10" spans="1:8">
      <c r="A10">
        <f>+'Anexo I Programacion Financiera'!$B$6</f>
        <v>2017</v>
      </c>
      <c r="B10" s="16" t="str">
        <f>+'Anexo I Programacion Financiera'!$K$5</f>
        <v>010102</v>
      </c>
      <c r="C10">
        <f>+'Anexo I Programacion Financiera'!B21</f>
        <v>9</v>
      </c>
      <c r="D10" s="17">
        <f>+'Anexo I Programacion Financiera'!H21</f>
        <v>0</v>
      </c>
      <c r="E10" s="17">
        <f>+'Anexo I Programacion Financiera'!I21</f>
        <v>0</v>
      </c>
      <c r="F10" s="17">
        <f>+'Anexo I Programacion Financiera'!J21</f>
        <v>0</v>
      </c>
      <c r="G10" s="17">
        <f>+'Anexo I Programacion Financiera'!K21</f>
        <v>0</v>
      </c>
      <c r="H10" s="17">
        <f>+'Anexo I Programacion Financiera'!L21</f>
        <v>0</v>
      </c>
    </row>
    <row r="11" spans="1:8">
      <c r="A11">
        <f>+'Anexo I Programacion Financiera'!$B$6</f>
        <v>2017</v>
      </c>
      <c r="B11" s="16" t="str">
        <f>+'Anexo I Programacion Financiera'!$K$5</f>
        <v>010102</v>
      </c>
      <c r="C11">
        <f>+'Anexo I Programacion Financiera'!B22</f>
        <v>10</v>
      </c>
      <c r="D11" s="17">
        <f>+'Anexo I Programacion Financiera'!H22</f>
        <v>0</v>
      </c>
      <c r="E11" s="17">
        <f>+'Anexo I Programacion Financiera'!I22</f>
        <v>0</v>
      </c>
      <c r="F11" s="17">
        <f>+'Anexo I Programacion Financiera'!J22</f>
        <v>0</v>
      </c>
      <c r="G11" s="17">
        <f>+'Anexo I Programacion Financiera'!K22</f>
        <v>0</v>
      </c>
      <c r="H11" s="17">
        <f>+'Anexo I Programacion Financiera'!L22</f>
        <v>0</v>
      </c>
    </row>
    <row r="12" spans="1:8">
      <c r="A12">
        <f>+'Anexo I Programacion Financiera'!$B$6</f>
        <v>2017</v>
      </c>
      <c r="B12" s="16" t="str">
        <f>+'Anexo I Programacion Financiera'!$K$5</f>
        <v>010102</v>
      </c>
      <c r="C12">
        <f>+'Anexo I Programacion Financiera'!B23</f>
        <v>11</v>
      </c>
      <c r="D12" s="17">
        <f>+'Anexo I Programacion Financiera'!H23</f>
        <v>-98792271.210000008</v>
      </c>
      <c r="E12" s="17">
        <f>+'Anexo I Programacion Financiera'!I23</f>
        <v>-124117372.33</v>
      </c>
      <c r="F12" s="17">
        <f>+'Anexo I Programacion Financiera'!J23</f>
        <v>-108917668.45</v>
      </c>
      <c r="G12" s="17">
        <f>+'Anexo I Programacion Financiera'!K23</f>
        <v>-124117372.34</v>
      </c>
      <c r="H12" s="17">
        <f>+'Anexo I Programacion Financiera'!L23</f>
        <v>-455944684.33000004</v>
      </c>
    </row>
    <row r="13" spans="1:8">
      <c r="A13">
        <f>+'Anexo I Programacion Financiera'!$B$6</f>
        <v>2017</v>
      </c>
      <c r="B13" s="16" t="str">
        <f>+'Anexo I Programacion Financiera'!$K$5</f>
        <v>010102</v>
      </c>
      <c r="C13">
        <f>+'Anexo I Programacion Financiera'!B24</f>
        <v>12</v>
      </c>
      <c r="D13" s="17">
        <f>+'Anexo I Programacion Financiera'!H24</f>
        <v>0</v>
      </c>
      <c r="E13" s="17">
        <f>+'Anexo I Programacion Financiera'!I24</f>
        <v>0</v>
      </c>
      <c r="F13" s="17">
        <f>+'Anexo I Programacion Financiera'!J24</f>
        <v>0</v>
      </c>
      <c r="G13" s="17">
        <f>+'Anexo I Programacion Financiera'!K24</f>
        <v>0</v>
      </c>
      <c r="H13" s="17">
        <f>+'Anexo I Programacion Financiera'!L24</f>
        <v>0</v>
      </c>
    </row>
    <row r="14" spans="1:8">
      <c r="A14">
        <f>+'Anexo I Programacion Financiera'!$B$6</f>
        <v>2017</v>
      </c>
      <c r="B14" s="16" t="str">
        <f>+'Anexo I Programacion Financiera'!$K$5</f>
        <v>010102</v>
      </c>
      <c r="C14">
        <f>+'Anexo I Programacion Financiera'!B25</f>
        <v>13</v>
      </c>
      <c r="D14" s="17">
        <f>+'Anexo I Programacion Financiera'!H25</f>
        <v>0</v>
      </c>
      <c r="E14" s="17">
        <f>+'Anexo I Programacion Financiera'!I25</f>
        <v>0</v>
      </c>
      <c r="F14" s="17">
        <f>+'Anexo I Programacion Financiera'!J25</f>
        <v>0</v>
      </c>
      <c r="G14" s="17">
        <f>+'Anexo I Programacion Financiera'!K25</f>
        <v>0</v>
      </c>
      <c r="H14" s="17">
        <f>+'Anexo I Programacion Financiera'!L25</f>
        <v>0</v>
      </c>
    </row>
    <row r="15" spans="1:8">
      <c r="A15">
        <f>+'Anexo I Programacion Financiera'!$B$6</f>
        <v>2017</v>
      </c>
      <c r="B15" s="16" t="str">
        <f>+'Anexo I Programacion Financiera'!$K$5</f>
        <v>010102</v>
      </c>
      <c r="C15">
        <f>+'Anexo I Programacion Financiera'!B26</f>
        <v>14</v>
      </c>
      <c r="D15" s="17">
        <f>+'Anexo I Programacion Financiera'!H26</f>
        <v>0</v>
      </c>
      <c r="E15" s="17">
        <f>+'Anexo I Programacion Financiera'!I26</f>
        <v>0</v>
      </c>
      <c r="F15" s="17">
        <f>+'Anexo I Programacion Financiera'!J26</f>
        <v>0</v>
      </c>
      <c r="G15" s="17">
        <f>+'Anexo I Programacion Financiera'!K26</f>
        <v>0</v>
      </c>
      <c r="H15" s="17">
        <f>+'Anexo I Programacion Financiera'!L26</f>
        <v>0</v>
      </c>
    </row>
    <row r="16" spans="1:8">
      <c r="A16">
        <f>+'Anexo I Programacion Financiera'!$B$6</f>
        <v>2017</v>
      </c>
      <c r="B16" s="16" t="str">
        <f>+'Anexo I Programacion Financiera'!$K$5</f>
        <v>010102</v>
      </c>
      <c r="C16">
        <f>+'Anexo I Programacion Financiera'!B27</f>
        <v>15</v>
      </c>
      <c r="D16" s="17">
        <f>+'Anexo I Programacion Financiera'!H27</f>
        <v>-98792271.210000008</v>
      </c>
      <c r="E16" s="17">
        <f>+'Anexo I Programacion Financiera'!I27</f>
        <v>-124117372.33</v>
      </c>
      <c r="F16" s="17">
        <f>+'Anexo I Programacion Financiera'!J27</f>
        <v>-108917668.45</v>
      </c>
      <c r="G16" s="17">
        <f>+'Anexo I Programacion Financiera'!K27</f>
        <v>-124117372.34</v>
      </c>
      <c r="H16" s="17">
        <f>+'Anexo I Programacion Financiera'!L27</f>
        <v>-455944684.33000004</v>
      </c>
    </row>
  </sheetData>
  <phoneticPr fontId="4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1"/>
  <sheetViews>
    <sheetView zoomScale="75" zoomScaleNormal="75" workbookViewId="0">
      <selection activeCell="O20" sqref="O20"/>
    </sheetView>
  </sheetViews>
  <sheetFormatPr baseColWidth="10" defaultRowHeight="12.75"/>
  <cols>
    <col min="1" max="1" width="17" style="207" customWidth="1"/>
    <col min="2" max="2" width="11.5" style="208" customWidth="1"/>
    <col min="3" max="4" width="10.75" style="208" customWidth="1"/>
    <col min="5" max="6" width="3.125" style="208" customWidth="1"/>
    <col min="7" max="7" width="2.875" style="208" customWidth="1"/>
    <col min="8" max="8" width="3.125" style="208" customWidth="1"/>
    <col min="9" max="9" width="12.75" style="208" customWidth="1"/>
    <col min="10" max="10" width="12.25" style="208" customWidth="1"/>
    <col min="11" max="13" width="11.125" style="208" customWidth="1"/>
    <col min="14" max="14" width="12" style="208" bestFit="1" customWidth="1"/>
    <col min="15" max="15" width="11.125" style="208" bestFit="1" customWidth="1"/>
    <col min="16" max="16" width="12" style="207" bestFit="1" customWidth="1"/>
    <col min="17" max="16384" width="11" style="207"/>
  </cols>
  <sheetData>
    <row r="1" spans="1:15" ht="15">
      <c r="A1" s="287" t="s">
        <v>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</row>
    <row r="3" spans="1:15">
      <c r="A3" s="160" t="s">
        <v>1</v>
      </c>
    </row>
    <row r="5" spans="1:15">
      <c r="A5" s="207" t="s">
        <v>164</v>
      </c>
      <c r="L5" s="175" t="s">
        <v>2</v>
      </c>
      <c r="M5" s="161" t="s">
        <v>162</v>
      </c>
    </row>
    <row r="7" spans="1:15">
      <c r="A7" s="207" t="s">
        <v>3</v>
      </c>
      <c r="B7" s="162">
        <v>2017</v>
      </c>
      <c r="D7" s="208" t="s">
        <v>4</v>
      </c>
      <c r="E7" s="163"/>
      <c r="F7" s="163" t="s">
        <v>73</v>
      </c>
      <c r="G7" s="163"/>
      <c r="H7" s="163"/>
    </row>
    <row r="8" spans="1:15" ht="13.5" thickBot="1"/>
    <row r="9" spans="1:15" s="164" customFormat="1" ht="10.5">
      <c r="A9" s="289" t="s">
        <v>5</v>
      </c>
      <c r="B9" s="292" t="s">
        <v>6</v>
      </c>
      <c r="C9" s="279" t="s">
        <v>7</v>
      </c>
      <c r="D9" s="279"/>
      <c r="E9" s="279" t="s">
        <v>8</v>
      </c>
      <c r="F9" s="279"/>
      <c r="G9" s="279"/>
      <c r="H9" s="279"/>
      <c r="I9" s="197" t="s">
        <v>9</v>
      </c>
      <c r="J9" s="292" t="s">
        <v>10</v>
      </c>
      <c r="K9" s="197" t="s">
        <v>11</v>
      </c>
      <c r="L9" s="292" t="s">
        <v>12</v>
      </c>
      <c r="M9" s="197" t="s">
        <v>13</v>
      </c>
      <c r="N9" s="197" t="s">
        <v>14</v>
      </c>
      <c r="O9" s="209" t="s">
        <v>15</v>
      </c>
    </row>
    <row r="10" spans="1:15" s="164" customFormat="1" ht="10.5">
      <c r="A10" s="290"/>
      <c r="B10" s="293"/>
      <c r="C10" s="280" t="s">
        <v>16</v>
      </c>
      <c r="D10" s="280"/>
      <c r="E10" s="280" t="s">
        <v>17</v>
      </c>
      <c r="F10" s="280"/>
      <c r="G10" s="280"/>
      <c r="H10" s="280"/>
      <c r="I10" s="198" t="s">
        <v>18</v>
      </c>
      <c r="J10" s="293"/>
      <c r="K10" s="198" t="s">
        <v>19</v>
      </c>
      <c r="L10" s="293"/>
      <c r="M10" s="198" t="s">
        <v>20</v>
      </c>
      <c r="N10" s="198" t="s">
        <v>21</v>
      </c>
      <c r="O10" s="210" t="s">
        <v>22</v>
      </c>
    </row>
    <row r="11" spans="1:15" s="164" customFormat="1" ht="11.25" thickBot="1">
      <c r="A11" s="291"/>
      <c r="B11" s="294"/>
      <c r="C11" s="211" t="s">
        <v>23</v>
      </c>
      <c r="D11" s="211" t="s">
        <v>24</v>
      </c>
      <c r="E11" s="275" t="s">
        <v>25</v>
      </c>
      <c r="F11" s="275"/>
      <c r="G11" s="275"/>
      <c r="H11" s="275"/>
      <c r="I11" s="212"/>
      <c r="J11" s="294"/>
      <c r="K11" s="212"/>
      <c r="L11" s="294"/>
      <c r="M11" s="212"/>
      <c r="N11" s="212"/>
      <c r="O11" s="213"/>
    </row>
    <row r="12" spans="1:15" s="164" customFormat="1" ht="12.75" customHeight="1">
      <c r="A12" s="165" t="s">
        <v>124</v>
      </c>
      <c r="B12" s="214">
        <v>395192301</v>
      </c>
      <c r="C12" s="214">
        <v>0</v>
      </c>
      <c r="D12" s="215">
        <v>0</v>
      </c>
      <c r="E12" s="276">
        <f>+B12+C12-D12</f>
        <v>395192301</v>
      </c>
      <c r="F12" s="276"/>
      <c r="G12" s="276"/>
      <c r="H12" s="276"/>
      <c r="I12" s="216">
        <v>159313023.41999999</v>
      </c>
      <c r="J12" s="216">
        <f>+I12</f>
        <v>159313023.41999999</v>
      </c>
      <c r="K12" s="216">
        <f>+J12</f>
        <v>159313023.41999999</v>
      </c>
      <c r="L12" s="214">
        <v>148126663.13999999</v>
      </c>
      <c r="M12" s="214">
        <f t="shared" ref="M12:M18" si="0">+J12-K12</f>
        <v>0</v>
      </c>
      <c r="N12" s="214">
        <f t="shared" ref="N12:N18" si="1">+E12-I12</f>
        <v>235879277.58000001</v>
      </c>
      <c r="O12" s="217">
        <f>+J12-L12</f>
        <v>11186360.280000001</v>
      </c>
    </row>
    <row r="13" spans="1:15" s="164" customFormat="1" ht="10.5">
      <c r="A13" s="165" t="s">
        <v>123</v>
      </c>
      <c r="B13" s="214">
        <v>4734768.04</v>
      </c>
      <c r="C13" s="214">
        <v>0</v>
      </c>
      <c r="D13" s="215">
        <v>0</v>
      </c>
      <c r="E13" s="276">
        <f t="shared" ref="E13:E19" si="2">+B13+C13-D13</f>
        <v>4734768.04</v>
      </c>
      <c r="F13" s="276"/>
      <c r="G13" s="276"/>
      <c r="H13" s="276"/>
      <c r="I13" s="216">
        <v>879061.87</v>
      </c>
      <c r="J13" s="216">
        <f>+I13</f>
        <v>879061.87</v>
      </c>
      <c r="K13" s="216">
        <f t="shared" ref="K13:K18" si="3">+J13</f>
        <v>879061.87</v>
      </c>
      <c r="L13" s="214">
        <v>879061.87</v>
      </c>
      <c r="M13" s="214">
        <f t="shared" si="0"/>
        <v>0</v>
      </c>
      <c r="N13" s="214">
        <f t="shared" si="1"/>
        <v>3855706.17</v>
      </c>
      <c r="O13" s="217">
        <f t="shared" ref="O13:O19" si="4">+J13-L13</f>
        <v>0</v>
      </c>
    </row>
    <row r="14" spans="1:15" s="164" customFormat="1" ht="10.5">
      <c r="A14" s="165" t="s">
        <v>125</v>
      </c>
      <c r="B14" s="214">
        <v>53491829.590000004</v>
      </c>
      <c r="C14" s="214">
        <v>0</v>
      </c>
      <c r="D14" s="215">
        <v>0</v>
      </c>
      <c r="E14" s="276">
        <f t="shared" si="2"/>
        <v>53491829.590000004</v>
      </c>
      <c r="F14" s="276"/>
      <c r="G14" s="276"/>
      <c r="H14" s="276"/>
      <c r="I14" s="216">
        <v>12757661</v>
      </c>
      <c r="J14" s="216">
        <v>12717903.26</v>
      </c>
      <c r="K14" s="216">
        <f t="shared" si="3"/>
        <v>12717903.26</v>
      </c>
      <c r="L14" s="214">
        <v>12716744.6</v>
      </c>
      <c r="M14" s="214">
        <f t="shared" si="0"/>
        <v>0</v>
      </c>
      <c r="N14" s="214">
        <f t="shared" si="1"/>
        <v>40734168.590000004</v>
      </c>
      <c r="O14" s="217">
        <f t="shared" si="4"/>
        <v>1158.660000000149</v>
      </c>
    </row>
    <row r="15" spans="1:15" s="164" customFormat="1" ht="10.5">
      <c r="A15" s="165" t="s">
        <v>126</v>
      </c>
      <c r="B15" s="214">
        <v>2496535.7000000002</v>
      </c>
      <c r="C15" s="214">
        <v>0</v>
      </c>
      <c r="D15" s="215">
        <v>0</v>
      </c>
      <c r="E15" s="276">
        <f t="shared" si="2"/>
        <v>2496535.7000000002</v>
      </c>
      <c r="F15" s="276"/>
      <c r="G15" s="276"/>
      <c r="H15" s="276"/>
      <c r="I15" s="216">
        <v>499335.93</v>
      </c>
      <c r="J15" s="216">
        <f t="shared" ref="J15:J18" si="5">+I15</f>
        <v>499335.93</v>
      </c>
      <c r="K15" s="216">
        <f t="shared" si="3"/>
        <v>499335.93</v>
      </c>
      <c r="L15" s="214">
        <v>499335.93</v>
      </c>
      <c r="M15" s="214">
        <f t="shared" si="0"/>
        <v>0</v>
      </c>
      <c r="N15" s="214">
        <f t="shared" si="1"/>
        <v>1997199.7700000003</v>
      </c>
      <c r="O15" s="217">
        <f t="shared" si="4"/>
        <v>0</v>
      </c>
    </row>
    <row r="16" spans="1:15" s="164" customFormat="1" ht="10.5">
      <c r="A16" s="165" t="s">
        <v>170</v>
      </c>
      <c r="B16" s="214">
        <v>0</v>
      </c>
      <c r="C16" s="214">
        <v>0</v>
      </c>
      <c r="D16" s="215">
        <v>0</v>
      </c>
      <c r="E16" s="276">
        <f t="shared" si="2"/>
        <v>0</v>
      </c>
      <c r="F16" s="276"/>
      <c r="G16" s="276"/>
      <c r="H16" s="276"/>
      <c r="I16" s="216">
        <v>0</v>
      </c>
      <c r="J16" s="216">
        <f t="shared" si="5"/>
        <v>0</v>
      </c>
      <c r="K16" s="216">
        <f t="shared" si="3"/>
        <v>0</v>
      </c>
      <c r="L16" s="214">
        <v>0</v>
      </c>
      <c r="M16" s="214">
        <f t="shared" si="0"/>
        <v>0</v>
      </c>
      <c r="N16" s="214">
        <f t="shared" si="1"/>
        <v>0</v>
      </c>
      <c r="O16" s="217">
        <f t="shared" si="4"/>
        <v>0</v>
      </c>
    </row>
    <row r="17" spans="1:16" s="164" customFormat="1" ht="10.5">
      <c r="A17" s="165" t="s">
        <v>165</v>
      </c>
      <c r="B17" s="214">
        <v>29250</v>
      </c>
      <c r="C17" s="214">
        <v>0</v>
      </c>
      <c r="D17" s="215">
        <v>0</v>
      </c>
      <c r="E17" s="276">
        <f t="shared" si="2"/>
        <v>29250</v>
      </c>
      <c r="F17" s="276"/>
      <c r="G17" s="276"/>
      <c r="H17" s="276"/>
      <c r="I17" s="216">
        <v>0</v>
      </c>
      <c r="J17" s="216">
        <f t="shared" si="5"/>
        <v>0</v>
      </c>
      <c r="K17" s="216">
        <f t="shared" si="3"/>
        <v>0</v>
      </c>
      <c r="L17" s="214">
        <v>0</v>
      </c>
      <c r="M17" s="214">
        <f t="shared" si="0"/>
        <v>0</v>
      </c>
      <c r="N17" s="214">
        <f t="shared" si="1"/>
        <v>29250</v>
      </c>
      <c r="O17" s="217">
        <f t="shared" si="4"/>
        <v>0</v>
      </c>
    </row>
    <row r="18" spans="1:16" s="164" customFormat="1" ht="10.5">
      <c r="A18" s="165" t="s">
        <v>127</v>
      </c>
      <c r="B18" s="214">
        <v>0</v>
      </c>
      <c r="C18" s="214">
        <v>0</v>
      </c>
      <c r="D18" s="215">
        <v>0</v>
      </c>
      <c r="E18" s="276">
        <f t="shared" si="2"/>
        <v>0</v>
      </c>
      <c r="F18" s="276"/>
      <c r="G18" s="276"/>
      <c r="H18" s="276"/>
      <c r="I18" s="216">
        <v>6056110.9199999999</v>
      </c>
      <c r="J18" s="216">
        <f t="shared" si="5"/>
        <v>6056110.9199999999</v>
      </c>
      <c r="K18" s="216">
        <f t="shared" si="3"/>
        <v>6056110.9199999999</v>
      </c>
      <c r="L18" s="214">
        <v>6056110.9199999999</v>
      </c>
      <c r="M18" s="214">
        <f t="shared" si="0"/>
        <v>0</v>
      </c>
      <c r="N18" s="214">
        <f t="shared" si="1"/>
        <v>-6056110.9199999999</v>
      </c>
      <c r="O18" s="217">
        <f t="shared" si="4"/>
        <v>0</v>
      </c>
      <c r="P18" s="175"/>
    </row>
    <row r="19" spans="1:16" s="164" customFormat="1" ht="10.5">
      <c r="A19" s="166"/>
      <c r="B19" s="214"/>
      <c r="C19" s="214">
        <v>0</v>
      </c>
      <c r="D19" s="215"/>
      <c r="E19" s="276">
        <f t="shared" si="2"/>
        <v>0</v>
      </c>
      <c r="F19" s="276"/>
      <c r="G19" s="276"/>
      <c r="H19" s="276"/>
      <c r="I19" s="216"/>
      <c r="J19" s="214"/>
      <c r="K19" s="237"/>
      <c r="L19" s="214"/>
      <c r="M19" s="214"/>
      <c r="N19" s="214"/>
      <c r="O19" s="217">
        <f t="shared" si="4"/>
        <v>0</v>
      </c>
      <c r="P19" s="175"/>
    </row>
    <row r="20" spans="1:16" s="164" customFormat="1" ht="10.5">
      <c r="A20" s="167" t="s">
        <v>26</v>
      </c>
      <c r="B20" s="218">
        <f>SUM(B12:B19)</f>
        <v>455944684.32999998</v>
      </c>
      <c r="C20" s="218">
        <f>SUM(C12:C19)</f>
        <v>0</v>
      </c>
      <c r="D20" s="219">
        <f>SUM(D12:D19)</f>
        <v>0</v>
      </c>
      <c r="E20" s="285">
        <f>SUM(E12:E19)</f>
        <v>455944684.32999998</v>
      </c>
      <c r="F20" s="285"/>
      <c r="G20" s="285"/>
      <c r="H20" s="285"/>
      <c r="I20" s="220">
        <f t="shared" ref="I20:O20" si="6">SUM(I12:I19)</f>
        <v>179505193.13999999</v>
      </c>
      <c r="J20" s="218">
        <f t="shared" si="6"/>
        <v>179465435.39999998</v>
      </c>
      <c r="K20" s="218">
        <f t="shared" si="6"/>
        <v>179465435.39999998</v>
      </c>
      <c r="L20" s="218">
        <f t="shared" si="6"/>
        <v>168277916.45999998</v>
      </c>
      <c r="M20" s="218">
        <f t="shared" si="6"/>
        <v>0</v>
      </c>
      <c r="N20" s="218">
        <f t="shared" si="6"/>
        <v>276439491.19</v>
      </c>
      <c r="O20" s="221">
        <f t="shared" si="6"/>
        <v>11187518.940000001</v>
      </c>
      <c r="P20" s="168"/>
    </row>
    <row r="21" spans="1:16" s="164" customFormat="1" ht="11.25" thickBot="1">
      <c r="A21" s="169"/>
      <c r="B21" s="222"/>
      <c r="C21" s="222"/>
      <c r="D21" s="223"/>
      <c r="E21" s="286"/>
      <c r="F21" s="286"/>
      <c r="G21" s="286"/>
      <c r="H21" s="286"/>
      <c r="I21" s="224"/>
      <c r="J21" s="222"/>
      <c r="K21" s="222"/>
      <c r="L21" s="222"/>
      <c r="M21" s="222"/>
      <c r="N21" s="222"/>
      <c r="O21" s="225"/>
    </row>
    <row r="22" spans="1:16" s="164" customFormat="1" ht="10.5">
      <c r="A22" s="170"/>
      <c r="B22" s="200"/>
      <c r="C22" s="200"/>
      <c r="D22" s="200"/>
      <c r="E22" s="283"/>
      <c r="F22" s="283"/>
      <c r="G22" s="283"/>
      <c r="H22" s="283"/>
      <c r="I22" s="200"/>
      <c r="J22" s="200"/>
      <c r="K22" s="200"/>
      <c r="L22" s="200"/>
      <c r="M22" s="200"/>
      <c r="N22" s="200"/>
      <c r="O22" s="200"/>
    </row>
    <row r="23" spans="1:16" s="164" customFormat="1" ht="11.25">
      <c r="A23" s="282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00"/>
      <c r="N23" s="200"/>
      <c r="O23" s="200"/>
    </row>
    <row r="24" spans="1:16" s="173" customFormat="1" ht="21" customHeight="1">
      <c r="A24" s="171"/>
      <c r="B24" s="201"/>
      <c r="C24" s="172"/>
      <c r="D24" s="284"/>
      <c r="E24" s="284"/>
      <c r="F24" s="284"/>
      <c r="G24" s="284"/>
      <c r="H24" s="281"/>
      <c r="I24" s="281"/>
      <c r="J24" s="172"/>
      <c r="K24" s="199"/>
      <c r="L24" s="284"/>
      <c r="M24" s="278"/>
      <c r="N24" s="172"/>
      <c r="O24" s="172"/>
    </row>
    <row r="25" spans="1:16" s="173" customFormat="1" ht="9" customHeight="1">
      <c r="A25" s="171"/>
      <c r="B25" s="196"/>
      <c r="C25" s="172"/>
      <c r="D25" s="277"/>
      <c r="E25" s="277"/>
      <c r="F25" s="277"/>
      <c r="G25" s="277"/>
      <c r="H25" s="281"/>
      <c r="I25" s="281"/>
      <c r="J25" s="172"/>
      <c r="K25" s="199"/>
      <c r="L25" s="277"/>
      <c r="M25" s="278"/>
      <c r="N25" s="172"/>
      <c r="O25" s="172"/>
    </row>
    <row r="26" spans="1:16" s="173" customFormat="1" ht="9.75" customHeight="1">
      <c r="A26" s="171"/>
      <c r="B26" s="196"/>
      <c r="C26" s="172"/>
      <c r="D26" s="277"/>
      <c r="E26" s="277"/>
      <c r="F26" s="277"/>
      <c r="G26" s="277"/>
      <c r="H26" s="281"/>
      <c r="I26" s="281"/>
      <c r="J26" s="172"/>
      <c r="K26" s="199"/>
      <c r="L26" s="277"/>
      <c r="M26" s="278"/>
      <c r="N26" s="172"/>
      <c r="O26" s="172"/>
    </row>
    <row r="27" spans="1:16" s="164" customFormat="1" ht="10.5">
      <c r="A27" s="170"/>
      <c r="B27" s="200"/>
      <c r="C27" s="200"/>
      <c r="D27" s="200"/>
      <c r="E27" s="283"/>
      <c r="F27" s="283"/>
      <c r="G27" s="283"/>
      <c r="H27" s="283"/>
      <c r="I27" s="200"/>
      <c r="J27" s="200"/>
      <c r="K27" s="200"/>
      <c r="L27" s="200"/>
      <c r="M27" s="200"/>
      <c r="N27" s="200"/>
      <c r="O27" s="200"/>
    </row>
    <row r="28" spans="1:16" s="164" customFormat="1" ht="10.5">
      <c r="A28" s="170"/>
      <c r="B28" s="200"/>
      <c r="C28" s="200"/>
      <c r="D28" s="200"/>
      <c r="E28" s="283"/>
      <c r="F28" s="283"/>
      <c r="G28" s="283"/>
      <c r="H28" s="283"/>
      <c r="I28" s="200"/>
      <c r="J28" s="200"/>
      <c r="K28" s="200"/>
      <c r="L28" s="200"/>
      <c r="M28" s="200"/>
      <c r="N28" s="200"/>
      <c r="O28" s="200"/>
    </row>
    <row r="29" spans="1:16" s="164" customFormat="1" ht="10.5">
      <c r="A29" s="170"/>
      <c r="B29" s="200"/>
      <c r="C29" s="200"/>
      <c r="D29" s="200"/>
      <c r="E29" s="283"/>
      <c r="F29" s="283"/>
      <c r="G29" s="283"/>
      <c r="H29" s="283"/>
      <c r="I29" s="200"/>
      <c r="J29" s="200"/>
      <c r="K29" s="200"/>
      <c r="L29" s="200"/>
      <c r="M29" s="200"/>
      <c r="N29" s="200"/>
      <c r="O29" s="200"/>
    </row>
    <row r="30" spans="1:16" s="164" customFormat="1" ht="10.5">
      <c r="A30" s="170"/>
      <c r="B30" s="200"/>
      <c r="C30" s="200"/>
      <c r="D30" s="200"/>
      <c r="E30" s="283"/>
      <c r="F30" s="283"/>
      <c r="G30" s="283"/>
      <c r="H30" s="283"/>
      <c r="I30" s="200"/>
      <c r="J30" s="200"/>
      <c r="K30" s="200"/>
      <c r="L30" s="200"/>
      <c r="M30" s="200"/>
      <c r="N30" s="200"/>
      <c r="O30" s="200"/>
    </row>
    <row r="31" spans="1:16" s="164" customFormat="1" ht="10.5">
      <c r="A31" s="170"/>
      <c r="B31" s="200"/>
      <c r="C31" s="200"/>
      <c r="D31" s="200"/>
      <c r="E31" s="283"/>
      <c r="F31" s="283"/>
      <c r="G31" s="283"/>
      <c r="H31" s="283"/>
      <c r="I31" s="200"/>
      <c r="J31" s="200"/>
      <c r="K31" s="200"/>
      <c r="L31" s="200"/>
      <c r="M31" s="200"/>
      <c r="N31" s="200"/>
      <c r="O31" s="200"/>
    </row>
    <row r="32" spans="1:16" s="164" customFormat="1" ht="10.5">
      <c r="A32" s="170"/>
      <c r="B32" s="200"/>
      <c r="C32" s="200"/>
      <c r="D32" s="200"/>
      <c r="E32" s="283"/>
      <c r="F32" s="283"/>
      <c r="G32" s="283"/>
      <c r="H32" s="283"/>
      <c r="I32" s="200"/>
      <c r="J32" s="200"/>
      <c r="K32" s="200"/>
      <c r="L32" s="200"/>
      <c r="M32" s="200"/>
      <c r="N32" s="200"/>
      <c r="O32" s="200"/>
    </row>
    <row r="33" spans="1:15" s="164" customFormat="1" ht="10.5">
      <c r="A33" s="170"/>
      <c r="B33" s="200"/>
      <c r="C33" s="200"/>
      <c r="D33" s="200"/>
      <c r="E33" s="283"/>
      <c r="F33" s="283"/>
      <c r="G33" s="283"/>
      <c r="H33" s="283"/>
      <c r="I33" s="200"/>
      <c r="J33" s="200"/>
      <c r="K33" s="200"/>
      <c r="L33" s="200"/>
      <c r="M33" s="200"/>
      <c r="N33" s="200"/>
      <c r="O33" s="200"/>
    </row>
    <row r="34" spans="1:15" s="164" customFormat="1" ht="10.5">
      <c r="A34" s="170"/>
      <c r="B34" s="200"/>
      <c r="C34" s="200"/>
      <c r="D34" s="200"/>
      <c r="E34" s="283"/>
      <c r="F34" s="283"/>
      <c r="G34" s="283"/>
      <c r="H34" s="283"/>
      <c r="I34" s="200"/>
      <c r="J34" s="200"/>
      <c r="K34" s="200"/>
      <c r="L34" s="200"/>
      <c r="M34" s="200"/>
      <c r="N34" s="200"/>
      <c r="O34" s="200"/>
    </row>
    <row r="35" spans="1:15" s="164" customFormat="1" ht="10.5">
      <c r="A35" s="174"/>
      <c r="B35" s="200"/>
      <c r="C35" s="200"/>
      <c r="D35" s="200"/>
      <c r="E35" s="283"/>
      <c r="F35" s="283"/>
      <c r="G35" s="283"/>
      <c r="H35" s="283"/>
      <c r="I35" s="200"/>
      <c r="J35" s="200"/>
      <c r="K35" s="200"/>
      <c r="L35" s="200"/>
      <c r="M35" s="200"/>
      <c r="N35" s="200"/>
      <c r="O35" s="200"/>
    </row>
    <row r="36" spans="1:15" s="164" customFormat="1" ht="10.5">
      <c r="A36" s="174"/>
      <c r="B36" s="200"/>
      <c r="C36" s="200"/>
      <c r="D36" s="200"/>
      <c r="E36" s="283"/>
      <c r="F36" s="283"/>
      <c r="G36" s="283"/>
      <c r="H36" s="283"/>
      <c r="I36" s="200"/>
      <c r="J36" s="200"/>
      <c r="K36" s="200"/>
      <c r="L36" s="200"/>
      <c r="M36" s="200"/>
      <c r="N36" s="200"/>
      <c r="O36" s="200"/>
    </row>
    <row r="37" spans="1:15" s="164" customFormat="1" ht="10.5">
      <c r="A37" s="174"/>
      <c r="B37" s="200"/>
      <c r="C37" s="200"/>
      <c r="D37" s="200"/>
      <c r="E37" s="283"/>
      <c r="F37" s="283"/>
      <c r="G37" s="283"/>
      <c r="H37" s="283"/>
      <c r="I37" s="200"/>
      <c r="J37" s="200"/>
      <c r="K37" s="200"/>
      <c r="L37" s="200"/>
      <c r="M37" s="200"/>
      <c r="N37" s="200"/>
      <c r="O37" s="200"/>
    </row>
    <row r="38" spans="1:15" s="164" customFormat="1" ht="10.5">
      <c r="A38" s="174"/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</row>
    <row r="39" spans="1:15" s="164" customFormat="1" ht="10.5">
      <c r="A39" s="174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</row>
    <row r="40" spans="1:15" s="164" customFormat="1" ht="10.5">
      <c r="A40" s="174"/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</row>
    <row r="41" spans="1:15" s="164" customFormat="1" ht="10.5">
      <c r="A41" s="174"/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</row>
    <row r="42" spans="1:15" s="164" customFormat="1" ht="10.5">
      <c r="A42" s="174"/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</row>
    <row r="43" spans="1:15" s="164" customFormat="1" ht="10.5">
      <c r="A43" s="174"/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</row>
    <row r="44" spans="1:15" s="164" customFormat="1" ht="10.5">
      <c r="A44" s="174"/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</row>
    <row r="45" spans="1:15" s="164" customFormat="1" ht="10.5">
      <c r="A45" s="174"/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</row>
    <row r="46" spans="1:15" s="164" customFormat="1" ht="10.5">
      <c r="A46" s="174"/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</row>
    <row r="47" spans="1:15" s="164" customFormat="1" ht="10.5">
      <c r="A47" s="174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</row>
    <row r="48" spans="1:15" s="164" customFormat="1" ht="10.5">
      <c r="A48" s="174"/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</row>
    <row r="49" spans="1:15" s="164" customFormat="1" ht="10.5">
      <c r="A49" s="174"/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</row>
    <row r="50" spans="1:15" s="164" customFormat="1" ht="10.5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</row>
    <row r="51" spans="1:15" s="164" customFormat="1" ht="10.5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</row>
    <row r="52" spans="1:15" s="164" customFormat="1" ht="10.5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</row>
    <row r="53" spans="1:15" s="164" customFormat="1" ht="10.5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</row>
    <row r="54" spans="1:15" s="164" customFormat="1" ht="10.5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</row>
    <row r="55" spans="1:15" s="164" customFormat="1" ht="10.5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</row>
    <row r="56" spans="1:15" s="164" customFormat="1" ht="10.5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</row>
    <row r="57" spans="1:15" s="164" customFormat="1" ht="10.5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</row>
    <row r="58" spans="1:15" s="164" customFormat="1" ht="10.5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</row>
    <row r="59" spans="1:15" s="164" customFormat="1" ht="10.5">
      <c r="B59" s="175"/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</row>
    <row r="60" spans="1:15" s="164" customFormat="1" ht="10.5">
      <c r="B60" s="175"/>
      <c r="C60" s="175"/>
      <c r="D60" s="175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</row>
    <row r="61" spans="1:15" s="164" customFormat="1" ht="10.5">
      <c r="B61" s="175"/>
      <c r="C61" s="175"/>
      <c r="D61" s="175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</row>
    <row r="62" spans="1:15" s="164" customFormat="1" ht="10.5">
      <c r="B62" s="175"/>
      <c r="C62" s="175"/>
      <c r="D62" s="175"/>
      <c r="E62" s="175"/>
      <c r="F62" s="175"/>
      <c r="G62" s="175"/>
      <c r="H62" s="175"/>
      <c r="I62" s="175"/>
      <c r="J62" s="175"/>
      <c r="K62" s="175"/>
      <c r="L62" s="175"/>
      <c r="M62" s="175"/>
      <c r="N62" s="175"/>
      <c r="O62" s="175"/>
    </row>
    <row r="63" spans="1:15" s="164" customFormat="1" ht="10.5">
      <c r="B63" s="175"/>
      <c r="C63" s="175"/>
      <c r="D63" s="175"/>
      <c r="E63" s="175"/>
      <c r="F63" s="175"/>
      <c r="G63" s="175"/>
      <c r="H63" s="175"/>
      <c r="I63" s="175"/>
      <c r="J63" s="175"/>
      <c r="K63" s="175"/>
      <c r="L63" s="175"/>
      <c r="M63" s="175"/>
      <c r="N63" s="175"/>
      <c r="O63" s="175"/>
    </row>
    <row r="64" spans="1:15" s="164" customFormat="1" ht="10.5"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</row>
    <row r="65" spans="2:15" s="164" customFormat="1" ht="10.5">
      <c r="B65" s="175"/>
      <c r="C65" s="175"/>
      <c r="D65" s="175"/>
      <c r="E65" s="175"/>
      <c r="F65" s="175"/>
      <c r="G65" s="175"/>
      <c r="H65" s="175"/>
      <c r="I65" s="175"/>
      <c r="J65" s="175"/>
      <c r="K65" s="175"/>
      <c r="L65" s="175"/>
      <c r="M65" s="175"/>
      <c r="N65" s="175"/>
      <c r="O65" s="175"/>
    </row>
    <row r="66" spans="2:15" s="164" customFormat="1" ht="10.5"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</row>
    <row r="67" spans="2:15" s="164" customFormat="1" ht="10.5">
      <c r="B67" s="175"/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</row>
    <row r="68" spans="2:15" s="164" customFormat="1" ht="10.5"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</row>
    <row r="69" spans="2:15" s="164" customFormat="1" ht="10.5">
      <c r="B69" s="175"/>
      <c r="C69" s="175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175"/>
      <c r="O69" s="175"/>
    </row>
    <row r="70" spans="2:15" s="164" customFormat="1" ht="10.5"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75"/>
      <c r="O70" s="175"/>
    </row>
    <row r="71" spans="2:15" s="164" customFormat="1" ht="10.5"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75"/>
      <c r="O71" s="175"/>
    </row>
    <row r="72" spans="2:15" s="164" customFormat="1" ht="10.5"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</row>
    <row r="73" spans="2:15" s="164" customFormat="1" ht="10.5"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</row>
    <row r="74" spans="2:15" s="164" customFormat="1" ht="10.5">
      <c r="B74" s="175"/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175"/>
      <c r="O74" s="175"/>
    </row>
    <row r="75" spans="2:15" s="164" customFormat="1" ht="10.5">
      <c r="B75" s="175"/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175"/>
      <c r="O75" s="175"/>
    </row>
    <row r="76" spans="2:15" s="164" customFormat="1" ht="10.5">
      <c r="B76" s="175"/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175"/>
      <c r="O76" s="175"/>
    </row>
    <row r="77" spans="2:15" s="164" customFormat="1" ht="10.5">
      <c r="B77" s="175"/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</row>
    <row r="78" spans="2:15" s="164" customFormat="1" ht="10.5"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</row>
    <row r="79" spans="2:15" s="164" customFormat="1" ht="10.5"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</row>
    <row r="80" spans="2:15" s="164" customFormat="1" ht="10.5"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</row>
    <row r="81" spans="2:15" s="164" customFormat="1" ht="10.5">
      <c r="B81" s="175"/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</row>
    <row r="82" spans="2:15" s="164" customFormat="1" ht="10.5">
      <c r="B82" s="175"/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</row>
    <row r="83" spans="2:15" s="164" customFormat="1" ht="10.5">
      <c r="B83" s="175"/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</row>
    <row r="84" spans="2:15" s="164" customFormat="1" ht="10.5">
      <c r="B84" s="175"/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</row>
    <row r="85" spans="2:15" s="164" customFormat="1" ht="10.5">
      <c r="B85" s="175"/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</row>
    <row r="86" spans="2:15" s="164" customFormat="1" ht="10.5">
      <c r="B86" s="175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</row>
    <row r="87" spans="2:15" s="164" customFormat="1" ht="10.5">
      <c r="B87" s="175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</row>
    <row r="88" spans="2:15" s="164" customFormat="1" ht="10.5">
      <c r="B88" s="175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</row>
    <row r="89" spans="2:15" s="164" customFormat="1" ht="10.5">
      <c r="B89" s="175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</row>
    <row r="90" spans="2:15" s="164" customFormat="1" ht="10.5"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</row>
    <row r="91" spans="2:15" s="164" customFormat="1" ht="10.5">
      <c r="B91" s="175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</row>
    <row r="92" spans="2:15" s="164" customFormat="1" ht="10.5">
      <c r="B92" s="175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</row>
    <row r="93" spans="2:15" s="164" customFormat="1" ht="10.5">
      <c r="B93" s="175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</row>
    <row r="94" spans="2:15" s="164" customFormat="1" ht="10.5">
      <c r="B94" s="175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</row>
    <row r="95" spans="2:15" s="164" customFormat="1" ht="10.5"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</row>
    <row r="96" spans="2:15" s="164" customFormat="1" ht="10.5">
      <c r="B96" s="175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</row>
    <row r="97" spans="2:15" s="164" customFormat="1" ht="10.5">
      <c r="B97" s="175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</row>
    <row r="98" spans="2:15" s="164" customFormat="1" ht="10.5">
      <c r="B98" s="175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</row>
    <row r="99" spans="2:15" s="164" customFormat="1" ht="10.5">
      <c r="B99" s="175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</row>
    <row r="100" spans="2:15" s="164" customFormat="1" ht="10.5">
      <c r="B100" s="175"/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</row>
    <row r="101" spans="2:15" s="164" customFormat="1" ht="10.5">
      <c r="B101" s="175"/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</row>
    <row r="102" spans="2:15" s="164" customFormat="1" ht="10.5">
      <c r="B102" s="175"/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</row>
    <row r="103" spans="2:15" s="164" customFormat="1" ht="10.5">
      <c r="B103" s="175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</row>
    <row r="104" spans="2:15" s="164" customFormat="1" ht="10.5">
      <c r="B104" s="175"/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</row>
    <row r="105" spans="2:15" s="164" customFormat="1" ht="10.5">
      <c r="B105" s="175"/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</row>
    <row r="106" spans="2:15" s="164" customFormat="1" ht="10.5">
      <c r="B106" s="175"/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</row>
    <row r="107" spans="2:15" s="164" customFormat="1" ht="10.5">
      <c r="B107" s="175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</row>
    <row r="108" spans="2:15" s="164" customFormat="1" ht="10.5">
      <c r="B108" s="175"/>
      <c r="C108" s="175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</row>
    <row r="109" spans="2:15" s="164" customFormat="1" ht="10.5">
      <c r="B109" s="175"/>
      <c r="C109" s="175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</row>
    <row r="110" spans="2:15" s="164" customFormat="1" ht="10.5">
      <c r="B110" s="175"/>
      <c r="C110" s="175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</row>
    <row r="111" spans="2:15" s="164" customFormat="1" ht="10.5">
      <c r="B111" s="175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</row>
  </sheetData>
  <mergeCells count="39">
    <mergeCell ref="E36:H36"/>
    <mergeCell ref="E37:H37"/>
    <mergeCell ref="A1:O1"/>
    <mergeCell ref="A9:A11"/>
    <mergeCell ref="B9:B11"/>
    <mergeCell ref="J9:J11"/>
    <mergeCell ref="L9:L11"/>
    <mergeCell ref="E32:H32"/>
    <mergeCell ref="E33:H33"/>
    <mergeCell ref="D24:I24"/>
    <mergeCell ref="E27:H27"/>
    <mergeCell ref="E16:H16"/>
    <mergeCell ref="E35:H35"/>
    <mergeCell ref="E28:H28"/>
    <mergeCell ref="E29:H29"/>
    <mergeCell ref="E30:H30"/>
    <mergeCell ref="E31:H31"/>
    <mergeCell ref="E34:H34"/>
    <mergeCell ref="E14:H14"/>
    <mergeCell ref="L24:M24"/>
    <mergeCell ref="L25:M25"/>
    <mergeCell ref="E15:H15"/>
    <mergeCell ref="E17:H17"/>
    <mergeCell ref="E19:H19"/>
    <mergeCell ref="E20:H20"/>
    <mergeCell ref="E18:H18"/>
    <mergeCell ref="E21:H21"/>
    <mergeCell ref="E22:H22"/>
    <mergeCell ref="E11:H11"/>
    <mergeCell ref="E12:H12"/>
    <mergeCell ref="L26:M26"/>
    <mergeCell ref="C9:D9"/>
    <mergeCell ref="C10:D10"/>
    <mergeCell ref="E9:H9"/>
    <mergeCell ref="E10:H10"/>
    <mergeCell ref="D25:I25"/>
    <mergeCell ref="D26:I26"/>
    <mergeCell ref="E13:H13"/>
    <mergeCell ref="A23:L23"/>
  </mergeCells>
  <phoneticPr fontId="0" type="noConversion"/>
  <printOptions horizontalCentered="1"/>
  <pageMargins left="0.39370078740157483" right="0.39370078740157483" top="1.7716535433070868" bottom="0.98425196850393704" header="0" footer="0"/>
  <pageSetup paperSize="9" scale="84" orientation="landscape" horizontalDpi="4294967294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"/>
  <sheetViews>
    <sheetView topLeftCell="G1" workbookViewId="0">
      <selection activeCell="P2" sqref="P2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3.5" customWidth="1"/>
    <col min="8" max="8" width="13" customWidth="1"/>
    <col min="9" max="9" width="11.375" customWidth="1"/>
    <col min="10" max="10" width="11.5" customWidth="1"/>
    <col min="11" max="11" width="11.75" customWidth="1"/>
    <col min="12" max="12" width="11.5" customWidth="1"/>
    <col min="14" max="14" width="13" customWidth="1"/>
    <col min="15" max="15" width="12.25" customWidth="1"/>
  </cols>
  <sheetData>
    <row r="1" spans="1:15">
      <c r="A1" t="s">
        <v>27</v>
      </c>
      <c r="B1" t="s">
        <v>4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10</v>
      </c>
      <c r="K1" t="s">
        <v>35</v>
      </c>
      <c r="L1" t="s">
        <v>12</v>
      </c>
      <c r="M1" t="s">
        <v>36</v>
      </c>
      <c r="N1" t="s">
        <v>37</v>
      </c>
      <c r="O1" t="s">
        <v>38</v>
      </c>
    </row>
    <row r="2" spans="1:15">
      <c r="A2" s="15">
        <f>+'anexo 2 '!$B$7</f>
        <v>2017</v>
      </c>
      <c r="B2" t="e">
        <f>+'anexo 2 '!$G$7+'anexo 2 '!$E$7+'anexo 2 '!$F$7+'anexo 2 '!$H$7</f>
        <v>#VALUE!</v>
      </c>
      <c r="C2" s="15" t="str">
        <f>+'anexo 2 '!$M$5</f>
        <v>010102</v>
      </c>
      <c r="D2" s="16" t="str">
        <f>+'anexo 2 '!A12</f>
        <v>41100 Personal</v>
      </c>
      <c r="E2" s="17">
        <f>+'anexo 2 '!B12</f>
        <v>395192301</v>
      </c>
      <c r="F2" s="17">
        <f>+'anexo 2 '!C12</f>
        <v>0</v>
      </c>
      <c r="G2" s="17">
        <f>+'anexo 2 '!D12</f>
        <v>0</v>
      </c>
      <c r="H2" s="17">
        <f>+'anexo 2 '!E12</f>
        <v>395192301</v>
      </c>
      <c r="I2" s="17">
        <f>+'anexo 2 '!I12</f>
        <v>159313023.41999999</v>
      </c>
      <c r="J2" s="17">
        <f>+'anexo 2 '!J12</f>
        <v>159313023.41999999</v>
      </c>
      <c r="K2" s="17">
        <f>+'anexo 2 '!K12</f>
        <v>159313023.41999999</v>
      </c>
      <c r="L2" s="17">
        <f>+'anexo 2 '!L12</f>
        <v>148126663.13999999</v>
      </c>
      <c r="M2" s="17">
        <f>+'anexo 2 '!M12</f>
        <v>0</v>
      </c>
      <c r="N2" s="17">
        <f>+'anexo 2 '!N12</f>
        <v>235879277.58000001</v>
      </c>
      <c r="O2" s="17">
        <f>+'anexo 2 '!O12</f>
        <v>11186360.280000001</v>
      </c>
    </row>
    <row r="3" spans="1:15">
      <c r="A3" s="15">
        <f>+'anexo 2 '!$B$7</f>
        <v>2017</v>
      </c>
      <c r="B3" t="e">
        <f>+'anexo 2 '!$G$7+'anexo 2 '!$E$7+'anexo 2 '!$F$7+'anexo 2 '!$H$7</f>
        <v>#VALUE!</v>
      </c>
      <c r="C3" s="15" t="str">
        <f>+'anexo 2 '!$M$5</f>
        <v>010102</v>
      </c>
      <c r="D3" s="16" t="str">
        <f>+'anexo 2 '!A13</f>
        <v>41200 Bienes</v>
      </c>
      <c r="E3" s="17">
        <f>+'anexo 2 '!B13</f>
        <v>4734768.04</v>
      </c>
      <c r="F3" s="17">
        <f>+'anexo 2 '!C13</f>
        <v>0</v>
      </c>
      <c r="G3" s="17">
        <f>+'anexo 2 '!D13</f>
        <v>0</v>
      </c>
      <c r="H3" s="17">
        <f>+'anexo 2 '!E13</f>
        <v>4734768.04</v>
      </c>
      <c r="I3" s="17">
        <f>+'anexo 2 '!I13</f>
        <v>879061.87</v>
      </c>
      <c r="J3" s="17">
        <f>+'anexo 2 '!J13</f>
        <v>879061.87</v>
      </c>
      <c r="K3" s="17">
        <f>+'anexo 2 '!K13</f>
        <v>879061.87</v>
      </c>
      <c r="L3" s="17">
        <f>+'anexo 2 '!L13</f>
        <v>879061.87</v>
      </c>
      <c r="M3" s="17">
        <f>+'anexo 2 '!M13</f>
        <v>0</v>
      </c>
      <c r="N3" s="17">
        <f>+'anexo 2 '!N13</f>
        <v>3855706.17</v>
      </c>
      <c r="O3" s="17">
        <f>+'anexo 2 '!O13</f>
        <v>0</v>
      </c>
    </row>
    <row r="4" spans="1:15">
      <c r="A4" s="15">
        <f>+'anexo 2 '!$B$7</f>
        <v>2017</v>
      </c>
      <c r="B4" t="e">
        <f>+'anexo 2 '!$G$7+'anexo 2 '!$E$7+'anexo 2 '!$F$7+'anexo 2 '!$H$7</f>
        <v>#VALUE!</v>
      </c>
      <c r="C4" s="15" t="str">
        <f>+'anexo 2 '!$M$5</f>
        <v>010102</v>
      </c>
      <c r="D4" s="16" t="str">
        <f>+'anexo 2 '!A14</f>
        <v>41300 Servicios</v>
      </c>
      <c r="E4" s="17">
        <f>+'anexo 2 '!B14</f>
        <v>53491829.590000004</v>
      </c>
      <c r="F4" s="17">
        <f>+'anexo 2 '!C14</f>
        <v>0</v>
      </c>
      <c r="G4" s="17">
        <f>+'anexo 2 '!D14</f>
        <v>0</v>
      </c>
      <c r="H4" s="17">
        <f>+'anexo 2 '!E14</f>
        <v>53491829.590000004</v>
      </c>
      <c r="I4" s="17">
        <f>+'anexo 2 '!I14</f>
        <v>12757661</v>
      </c>
      <c r="J4" s="17">
        <f>+'anexo 2 '!J14</f>
        <v>12717903.26</v>
      </c>
      <c r="K4" s="17">
        <f>+'anexo 2 '!K14</f>
        <v>12717903.26</v>
      </c>
      <c r="L4" s="17">
        <f>+'anexo 2 '!L14</f>
        <v>12716744.6</v>
      </c>
      <c r="M4" s="17">
        <f>+'anexo 2 '!M14</f>
        <v>0</v>
      </c>
      <c r="N4" s="17">
        <f>+'anexo 2 '!N14</f>
        <v>40734168.590000004</v>
      </c>
      <c r="O4" s="17">
        <f>+'anexo 2 '!O14</f>
        <v>1158.660000000149</v>
      </c>
    </row>
    <row r="5" spans="1:15">
      <c r="A5" s="15">
        <f>+'anexo 2 '!$B$7</f>
        <v>2017</v>
      </c>
      <c r="B5" t="e">
        <f>+'anexo 2 '!$G$7+'anexo 2 '!$E$7+'anexo 2 '!$F$7+'anexo 2 '!$H$7</f>
        <v>#VALUE!</v>
      </c>
      <c r="C5" s="15" t="str">
        <f>+'anexo 2 '!$M$5</f>
        <v>010102</v>
      </c>
      <c r="D5" s="16" t="str">
        <f>+'anexo 2 '!A15</f>
        <v>51100 Bs.Capital</v>
      </c>
      <c r="E5" s="17">
        <f>+'anexo 2 '!B15</f>
        <v>2496535.7000000002</v>
      </c>
      <c r="F5" s="17">
        <f>+'anexo 2 '!C15</f>
        <v>0</v>
      </c>
      <c r="G5" s="17">
        <f>+'anexo 2 '!D15</f>
        <v>0</v>
      </c>
      <c r="H5" s="17">
        <f>+'anexo 2 '!E15</f>
        <v>2496535.7000000002</v>
      </c>
      <c r="I5" s="17">
        <f>+'anexo 2 '!I15</f>
        <v>499335.93</v>
      </c>
      <c r="J5" s="17">
        <f>+'anexo 2 '!J15</f>
        <v>499335.93</v>
      </c>
      <c r="K5" s="17">
        <f>+'anexo 2 '!K15</f>
        <v>499335.93</v>
      </c>
      <c r="L5" s="17">
        <f>+'anexo 2 '!L15</f>
        <v>499335.93</v>
      </c>
      <c r="M5" s="17">
        <f>+'anexo 2 '!M15</f>
        <v>0</v>
      </c>
      <c r="N5" s="17">
        <f>+'anexo 2 '!N15</f>
        <v>1997199.7700000003</v>
      </c>
      <c r="O5" s="17">
        <f>+'anexo 2 '!O15</f>
        <v>0</v>
      </c>
    </row>
    <row r="6" spans="1:15">
      <c r="A6" s="15">
        <f>+'anexo 2 '!$B$7</f>
        <v>2017</v>
      </c>
      <c r="B6" t="e">
        <f>+'anexo 2 '!$G$7+'anexo 2 '!$E$7+'anexo 2 '!$F$7+'anexo 2 '!$H$7</f>
        <v>#VALUE!</v>
      </c>
      <c r="C6" s="15" t="str">
        <f>+'anexo 2 '!$M$5</f>
        <v>010102</v>
      </c>
      <c r="D6" s="16" t="str">
        <f>+'anexo 2 '!A17</f>
        <v>43100 Transferencias</v>
      </c>
      <c r="E6" s="17">
        <f>+'anexo 2 '!B17</f>
        <v>29250</v>
      </c>
      <c r="F6" s="17">
        <f>+'anexo 2 '!C17</f>
        <v>0</v>
      </c>
      <c r="G6" s="17">
        <f>+'anexo 2 '!D17</f>
        <v>0</v>
      </c>
      <c r="H6" s="17">
        <f>+'anexo 2 '!E17</f>
        <v>29250</v>
      </c>
      <c r="I6" s="17">
        <f>+'anexo 2 '!I17</f>
        <v>0</v>
      </c>
      <c r="J6" s="17">
        <f>+'anexo 2 '!J17</f>
        <v>0</v>
      </c>
      <c r="K6" s="17">
        <f>+'anexo 2 '!K17</f>
        <v>0</v>
      </c>
      <c r="L6" s="17">
        <f>+'anexo 2 '!L17</f>
        <v>0</v>
      </c>
      <c r="M6" s="17">
        <f>+'anexo 2 '!M17</f>
        <v>0</v>
      </c>
      <c r="N6" s="17">
        <f>+'anexo 2 '!N17</f>
        <v>29250</v>
      </c>
      <c r="O6" s="17">
        <f>+'anexo 2 '!O17</f>
        <v>0</v>
      </c>
    </row>
    <row r="7" spans="1:15">
      <c r="A7" s="15">
        <f>+'anexo 2 '!$B$7</f>
        <v>2017</v>
      </c>
      <c r="B7" t="e">
        <f>+'anexo 2 '!$G$7+'anexo 2 '!$E$7+'anexo 2 '!$F$7+'anexo 2 '!$H$7</f>
        <v>#VALUE!</v>
      </c>
      <c r="C7" s="15" t="str">
        <f>+'anexo 2 '!$M$5</f>
        <v>010102</v>
      </c>
      <c r="D7" s="16" t="str">
        <f>+'anexo 2 '!A18</f>
        <v>74100 Deuda Ej. Anter.</v>
      </c>
      <c r="E7" s="17">
        <f>+'anexo 2 '!B18</f>
        <v>0</v>
      </c>
      <c r="F7" s="17">
        <f>+'anexo 2 '!C18</f>
        <v>0</v>
      </c>
      <c r="G7" s="17">
        <f>+'anexo 2 '!D18</f>
        <v>0</v>
      </c>
      <c r="H7" s="17">
        <f>+'anexo 2 '!E18</f>
        <v>0</v>
      </c>
      <c r="I7" s="17">
        <f>+'anexo 2 '!I18</f>
        <v>6056110.9199999999</v>
      </c>
      <c r="J7" s="17">
        <f>+'anexo 2 '!J18</f>
        <v>6056110.9199999999</v>
      </c>
      <c r="K7" s="17">
        <f>+'anexo 2 '!K18</f>
        <v>6056110.9199999999</v>
      </c>
      <c r="L7" s="17">
        <f>+'anexo 2 '!L18</f>
        <v>6056110.9199999999</v>
      </c>
      <c r="M7" s="17">
        <f>+'anexo 2 '!M18</f>
        <v>0</v>
      </c>
      <c r="N7" s="17">
        <f>+'anexo 2 '!N18</f>
        <v>-6056110.9199999999</v>
      </c>
      <c r="O7" s="17">
        <f>+'anexo 2 '!O18</f>
        <v>0</v>
      </c>
    </row>
    <row r="8" spans="1:15">
      <c r="D8" s="16" t="str">
        <f>+'anexo 2 '!A20</f>
        <v>TOTALES</v>
      </c>
      <c r="E8" s="17">
        <f>+'anexo 2 '!B20</f>
        <v>455944684.32999998</v>
      </c>
      <c r="F8" s="17">
        <f>+'anexo 2 '!C20</f>
        <v>0</v>
      </c>
      <c r="G8" s="17">
        <f>+'anexo 2 '!D20</f>
        <v>0</v>
      </c>
      <c r="H8" s="17">
        <f>+'anexo 2 '!E20</f>
        <v>455944684.32999998</v>
      </c>
      <c r="I8" s="17">
        <f>+'anexo 2 '!I20</f>
        <v>179505193.13999999</v>
      </c>
      <c r="J8" s="17">
        <f>+'anexo 2 '!J20</f>
        <v>179465435.39999998</v>
      </c>
      <c r="K8" s="17">
        <f>+'anexo 2 '!K20</f>
        <v>179465435.39999998</v>
      </c>
      <c r="L8" s="17">
        <f>+'anexo 2 '!L20</f>
        <v>168277916.45999998</v>
      </c>
      <c r="M8" s="17">
        <f>+'anexo 2 '!M20</f>
        <v>0</v>
      </c>
      <c r="N8" s="17">
        <f>+'anexo 2 '!N20</f>
        <v>276439491.19</v>
      </c>
      <c r="O8" s="17">
        <f>+'anexo 2 '!O20</f>
        <v>11187518.940000001</v>
      </c>
    </row>
    <row r="9" spans="1:15">
      <c r="D9" s="16"/>
    </row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34"/>
  <sheetViews>
    <sheetView zoomScale="75" workbookViewId="0">
      <selection activeCell="K13" sqref="K13"/>
    </sheetView>
  </sheetViews>
  <sheetFormatPr baseColWidth="10" defaultRowHeight="12.75"/>
  <cols>
    <col min="1" max="1" width="7.5" customWidth="1"/>
    <col min="2" max="2" width="16.625" customWidth="1"/>
    <col min="3" max="3" width="12.5" style="115" customWidth="1"/>
    <col min="4" max="4" width="12" style="115" customWidth="1"/>
    <col min="5" max="5" width="3.125" style="115" customWidth="1"/>
    <col min="6" max="6" width="3" style="115" customWidth="1"/>
    <col min="7" max="7" width="3.125" style="115" customWidth="1"/>
    <col min="8" max="8" width="3.25" style="115" customWidth="1"/>
    <col min="9" max="9" width="14.375" style="115" bestFit="1" customWidth="1"/>
    <col min="10" max="10" width="12.875" style="115" customWidth="1"/>
    <col min="11" max="11" width="12.5" style="115" customWidth="1"/>
  </cols>
  <sheetData>
    <row r="1" spans="1:15" ht="1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1"/>
      <c r="N1" s="1"/>
      <c r="O1" s="1"/>
    </row>
    <row r="3" spans="1:15">
      <c r="A3" s="2" t="s">
        <v>99</v>
      </c>
    </row>
    <row r="5" spans="1:15">
      <c r="A5" t="s">
        <v>163</v>
      </c>
      <c r="K5" s="115" t="s">
        <v>2</v>
      </c>
      <c r="L5" s="48" t="s">
        <v>162</v>
      </c>
    </row>
    <row r="7" spans="1:15">
      <c r="A7" t="s">
        <v>3</v>
      </c>
      <c r="B7" s="3">
        <v>2017</v>
      </c>
      <c r="D7" s="115" t="s">
        <v>4</v>
      </c>
      <c r="E7" s="126"/>
      <c r="F7" s="126" t="s">
        <v>73</v>
      </c>
      <c r="G7" s="126"/>
      <c r="H7" s="126"/>
    </row>
    <row r="8" spans="1:15" ht="13.5" thickBot="1"/>
    <row r="9" spans="1:15" s="8" customFormat="1" ht="10.5">
      <c r="A9" s="8" t="s">
        <v>100</v>
      </c>
      <c r="B9" s="313" t="s">
        <v>5</v>
      </c>
      <c r="C9" s="116" t="s">
        <v>9</v>
      </c>
      <c r="D9" s="116" t="s">
        <v>10</v>
      </c>
      <c r="E9" s="310" t="s">
        <v>101</v>
      </c>
      <c r="F9" s="310"/>
      <c r="G9" s="310"/>
      <c r="H9" s="310"/>
      <c r="I9" s="116" t="s">
        <v>102</v>
      </c>
      <c r="J9" s="116" t="s">
        <v>103</v>
      </c>
      <c r="K9" s="123" t="s">
        <v>104</v>
      </c>
    </row>
    <row r="10" spans="1:15" s="5" customFormat="1" ht="10.5">
      <c r="B10" s="314"/>
      <c r="C10" s="117" t="s">
        <v>105</v>
      </c>
      <c r="D10" s="121" t="s">
        <v>106</v>
      </c>
      <c r="E10" s="311" t="s">
        <v>107</v>
      </c>
      <c r="F10" s="311"/>
      <c r="G10" s="311"/>
      <c r="H10" s="311"/>
      <c r="I10" s="117" t="s">
        <v>93</v>
      </c>
      <c r="J10" s="117" t="s">
        <v>108</v>
      </c>
      <c r="K10" s="124" t="s">
        <v>109</v>
      </c>
    </row>
    <row r="11" spans="1:15" s="5" customFormat="1" ht="11.25" thickBot="1">
      <c r="B11" s="315"/>
      <c r="C11" s="118" t="s">
        <v>106</v>
      </c>
      <c r="D11" s="122"/>
      <c r="E11" s="312" t="s">
        <v>51</v>
      </c>
      <c r="F11" s="312"/>
      <c r="G11" s="312"/>
      <c r="H11" s="312"/>
      <c r="I11" s="118" t="s">
        <v>51</v>
      </c>
      <c r="J11" s="118" t="s">
        <v>106</v>
      </c>
      <c r="K11" s="125" t="s">
        <v>106</v>
      </c>
    </row>
    <row r="12" spans="1:15">
      <c r="B12" s="176"/>
      <c r="C12" s="180"/>
      <c r="D12" s="184"/>
      <c r="E12" s="307"/>
      <c r="F12" s="308"/>
      <c r="G12" s="308"/>
      <c r="H12" s="309"/>
      <c r="I12" s="184"/>
      <c r="J12" s="180"/>
      <c r="K12" s="189"/>
    </row>
    <row r="13" spans="1:15">
      <c r="B13" s="177" t="s">
        <v>124</v>
      </c>
      <c r="C13" s="181">
        <v>86333510.530000001</v>
      </c>
      <c r="D13" s="181">
        <f>+C13</f>
        <v>86333510.530000001</v>
      </c>
      <c r="E13" s="295">
        <f>+D13</f>
        <v>86333510.530000001</v>
      </c>
      <c r="F13" s="296"/>
      <c r="G13" s="296"/>
      <c r="H13" s="297"/>
      <c r="I13" s="185">
        <v>83313914.060000002</v>
      </c>
      <c r="J13" s="182">
        <f>+D13-E13</f>
        <v>0</v>
      </c>
      <c r="K13" s="190">
        <f t="shared" ref="K13:K18" si="0">+E13-I13</f>
        <v>3019596.4699999988</v>
      </c>
    </row>
    <row r="14" spans="1:15">
      <c r="B14" s="177" t="s">
        <v>123</v>
      </c>
      <c r="C14" s="181">
        <v>591772.76</v>
      </c>
      <c r="D14" s="181">
        <f t="shared" ref="D14:E18" si="1">+C14</f>
        <v>591772.76</v>
      </c>
      <c r="E14" s="295">
        <f t="shared" si="1"/>
        <v>591772.76</v>
      </c>
      <c r="F14" s="296"/>
      <c r="G14" s="296"/>
      <c r="H14" s="297"/>
      <c r="I14" s="185">
        <v>591772.76</v>
      </c>
      <c r="J14" s="182">
        <f>+D14-E14</f>
        <v>0</v>
      </c>
      <c r="K14" s="190">
        <f t="shared" si="0"/>
        <v>0</v>
      </c>
    </row>
    <row r="15" spans="1:15">
      <c r="B15" s="177" t="s">
        <v>125</v>
      </c>
      <c r="C15" s="181">
        <v>8770045.7400000002</v>
      </c>
      <c r="D15" s="181">
        <v>8802991.5299999993</v>
      </c>
      <c r="E15" s="295">
        <f t="shared" ref="E15:E18" si="2">+D15</f>
        <v>8802991.5299999993</v>
      </c>
      <c r="F15" s="296"/>
      <c r="G15" s="296"/>
      <c r="H15" s="297"/>
      <c r="I15" s="185">
        <v>8810232.0700000003</v>
      </c>
      <c r="J15" s="182">
        <f>+D15-E15</f>
        <v>0</v>
      </c>
      <c r="K15" s="190">
        <f t="shared" si="0"/>
        <v>-7240.5400000009686</v>
      </c>
    </row>
    <row r="16" spans="1:15">
      <c r="B16" s="177" t="s">
        <v>126</v>
      </c>
      <c r="C16" s="181">
        <v>368031.47</v>
      </c>
      <c r="D16" s="181">
        <f t="shared" si="1"/>
        <v>368031.47</v>
      </c>
      <c r="E16" s="295">
        <f t="shared" si="2"/>
        <v>368031.47</v>
      </c>
      <c r="F16" s="296"/>
      <c r="G16" s="296"/>
      <c r="H16" s="297"/>
      <c r="I16" s="185">
        <v>368031.47</v>
      </c>
      <c r="J16" s="182">
        <f>+D16-E16</f>
        <v>0</v>
      </c>
      <c r="K16" s="190">
        <f t="shared" si="0"/>
        <v>0</v>
      </c>
    </row>
    <row r="17" spans="1:11">
      <c r="B17" s="177" t="s">
        <v>166</v>
      </c>
      <c r="C17" s="182">
        <v>0</v>
      </c>
      <c r="D17" s="181">
        <f t="shared" si="1"/>
        <v>0</v>
      </c>
      <c r="E17" s="295">
        <f t="shared" si="2"/>
        <v>0</v>
      </c>
      <c r="F17" s="296"/>
      <c r="G17" s="296"/>
      <c r="H17" s="297"/>
      <c r="I17" s="185">
        <v>0</v>
      </c>
      <c r="J17" s="182">
        <f>+D17-E17</f>
        <v>0</v>
      </c>
      <c r="K17" s="190">
        <f t="shared" si="0"/>
        <v>0</v>
      </c>
    </row>
    <row r="18" spans="1:11">
      <c r="B18" s="177" t="s">
        <v>128</v>
      </c>
      <c r="C18" s="182">
        <v>0</v>
      </c>
      <c r="D18" s="181">
        <f t="shared" si="1"/>
        <v>0</v>
      </c>
      <c r="E18" s="295">
        <f t="shared" si="2"/>
        <v>0</v>
      </c>
      <c r="F18" s="296"/>
      <c r="G18" s="296"/>
      <c r="H18" s="297"/>
      <c r="I18" s="182">
        <v>0</v>
      </c>
      <c r="J18" s="182">
        <f>D18-E18</f>
        <v>0</v>
      </c>
      <c r="K18" s="190">
        <f t="shared" si="0"/>
        <v>0</v>
      </c>
    </row>
    <row r="19" spans="1:11" ht="13.5" thickBot="1">
      <c r="B19" s="178"/>
      <c r="C19" s="182"/>
      <c r="D19" s="182"/>
      <c r="E19" s="238"/>
      <c r="F19" s="239"/>
      <c r="G19" s="239"/>
      <c r="H19" s="240"/>
      <c r="J19" s="182"/>
      <c r="K19" s="190"/>
    </row>
    <row r="20" spans="1:11">
      <c r="B20" s="192" t="s">
        <v>26</v>
      </c>
      <c r="C20" s="193">
        <f>SUM(C13:C19)</f>
        <v>96063360.5</v>
      </c>
      <c r="D20" s="194">
        <f>SUM(D13:D18)</f>
        <v>96096306.290000007</v>
      </c>
      <c r="E20" s="302">
        <f>SUM(E13:E19)</f>
        <v>96096306.290000007</v>
      </c>
      <c r="F20" s="303"/>
      <c r="G20" s="303"/>
      <c r="H20" s="304"/>
      <c r="I20" s="194">
        <f>SUM(I13:I18)</f>
        <v>93083950.360000014</v>
      </c>
      <c r="J20" s="193">
        <f>SUM(J13:J19)</f>
        <v>0</v>
      </c>
      <c r="K20" s="195">
        <f>SUM(K13:K19)</f>
        <v>3012355.9299999978</v>
      </c>
    </row>
    <row r="21" spans="1:11" ht="13.5" thickBot="1">
      <c r="B21" s="179"/>
      <c r="C21" s="183"/>
      <c r="D21" s="186"/>
      <c r="E21" s="187"/>
      <c r="F21" s="156"/>
      <c r="G21" s="156"/>
      <c r="H21" s="188"/>
      <c r="I21" s="186"/>
      <c r="J21" s="183"/>
      <c r="K21" s="191"/>
    </row>
    <row r="22" spans="1:11">
      <c r="C22" s="119">
        <f>+'anexo 2 '!I20-2234851.18-'Anexo 2 Bis'!C20</f>
        <v>81206981.459999979</v>
      </c>
      <c r="D22" s="119">
        <f>+'anexo 2 '!J20-1928773.4-'Anexo 2 Bis'!D20</f>
        <v>81440355.709999964</v>
      </c>
      <c r="E22" s="300">
        <f>+'anexo 2 '!K20-'Anexo 2 Bis'!E20:H20-1928773.4</f>
        <v>81440355.709999964</v>
      </c>
      <c r="F22" s="300"/>
      <c r="G22" s="300"/>
      <c r="H22" s="300"/>
      <c r="I22" s="119">
        <f>+'anexo 2 '!L20-1872802.41-'Anexo 2 Bis'!I20</f>
        <v>73321163.689999968</v>
      </c>
      <c r="J22" s="119"/>
      <c r="K22" s="119">
        <f>+'anexo 2 '!O20-55970.99-'Anexo 2 Bis'!K20</f>
        <v>8119192.0200000033</v>
      </c>
    </row>
    <row r="23" spans="1:11">
      <c r="E23" s="301"/>
      <c r="F23" s="301"/>
      <c r="G23" s="301"/>
      <c r="H23" s="301"/>
    </row>
    <row r="24" spans="1:11" s="42" customFormat="1" ht="21" customHeight="1">
      <c r="A24" s="40"/>
      <c r="B24" s="41"/>
      <c r="C24" s="120"/>
      <c r="D24" s="298"/>
      <c r="E24" s="298"/>
      <c r="F24" s="298"/>
      <c r="G24" s="298"/>
      <c r="H24" s="273"/>
      <c r="I24" s="273"/>
      <c r="J24" s="299"/>
      <c r="K24" s="271"/>
    </row>
    <row r="25" spans="1:11" s="42" customFormat="1" ht="9" customHeight="1">
      <c r="A25" s="40"/>
      <c r="B25" s="43"/>
      <c r="C25" s="120"/>
      <c r="D25" s="272"/>
      <c r="E25" s="272"/>
      <c r="F25" s="272"/>
      <c r="G25" s="272"/>
      <c r="H25" s="273"/>
      <c r="I25" s="273"/>
      <c r="J25" s="270"/>
      <c r="K25" s="271"/>
    </row>
    <row r="26" spans="1:11" s="42" customFormat="1" ht="9.75" customHeight="1">
      <c r="A26" s="40"/>
      <c r="B26" s="43"/>
      <c r="C26" s="120"/>
      <c r="D26" s="272"/>
      <c r="E26" s="272"/>
      <c r="F26" s="272"/>
      <c r="G26" s="272"/>
      <c r="H26" s="273"/>
      <c r="I26" s="273"/>
      <c r="J26" s="270"/>
      <c r="K26" s="271"/>
    </row>
    <row r="34" spans="3:3">
      <c r="C34" s="120"/>
    </row>
  </sheetData>
  <mergeCells count="21">
    <mergeCell ref="E16:H16"/>
    <mergeCell ref="E18:H18"/>
    <mergeCell ref="E14:H14"/>
    <mergeCell ref="E15:H15"/>
    <mergeCell ref="A1:L1"/>
    <mergeCell ref="E12:H12"/>
    <mergeCell ref="E13:H13"/>
    <mergeCell ref="E9:H9"/>
    <mergeCell ref="E10:H10"/>
    <mergeCell ref="E11:H11"/>
    <mergeCell ref="B9:B11"/>
    <mergeCell ref="D26:I26"/>
    <mergeCell ref="J26:K26"/>
    <mergeCell ref="E17:H17"/>
    <mergeCell ref="D24:I24"/>
    <mergeCell ref="J24:K24"/>
    <mergeCell ref="D25:I25"/>
    <mergeCell ref="J25:K25"/>
    <mergeCell ref="E22:H22"/>
    <mergeCell ref="E23:H23"/>
    <mergeCell ref="E20:H20"/>
  </mergeCells>
  <phoneticPr fontId="0" type="noConversion"/>
  <printOptions horizontalCentered="1"/>
  <pageMargins left="1.3779527559055118" right="0.75" top="1.7716535433070868" bottom="1" header="0" footer="0"/>
  <pageSetup paperSize="9" scale="90" orientation="landscape" horizont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8"/>
  <sheetViews>
    <sheetView topLeftCell="D1" workbookViewId="0">
      <selection activeCell="H7" sqref="H7"/>
    </sheetView>
  </sheetViews>
  <sheetFormatPr baseColWidth="10" defaultRowHeight="12.75"/>
  <cols>
    <col min="1" max="1" width="4.875" bestFit="1" customWidth="1"/>
    <col min="2" max="2" width="1.875" bestFit="1" customWidth="1"/>
    <col min="3" max="3" width="6.875" bestFit="1" customWidth="1"/>
    <col min="4" max="4" width="13" bestFit="1" customWidth="1"/>
    <col min="5" max="5" width="12.5" customWidth="1"/>
    <col min="6" max="6" width="11.75" customWidth="1"/>
    <col min="7" max="8" width="11.375" customWidth="1"/>
    <col min="10" max="10" width="12.625" customWidth="1"/>
  </cols>
  <sheetData>
    <row r="1" spans="1:10">
      <c r="A1" t="s">
        <v>27</v>
      </c>
      <c r="B1" t="s">
        <v>4</v>
      </c>
      <c r="C1" t="s">
        <v>28</v>
      </c>
      <c r="D1" t="s">
        <v>29</v>
      </c>
      <c r="E1" t="s">
        <v>110</v>
      </c>
      <c r="F1" t="s">
        <v>10</v>
      </c>
      <c r="G1" t="s">
        <v>35</v>
      </c>
      <c r="H1" t="s">
        <v>12</v>
      </c>
      <c r="I1" t="s">
        <v>111</v>
      </c>
      <c r="J1" t="s">
        <v>112</v>
      </c>
    </row>
    <row r="2" spans="1:10">
      <c r="A2" s="15">
        <f>+'Anexo 2 Bis'!$B$7</f>
        <v>2017</v>
      </c>
      <c r="B2" t="e">
        <f>+'Anexo 2 Bis'!$G$7+'Anexo 2 Bis'!$E$7+'Anexo 2 Bis'!$F$7+'Anexo 2 Bis'!$H$7</f>
        <v>#VALUE!</v>
      </c>
      <c r="C2" s="15" t="str">
        <f>+'Anexo 2 Bis'!$L$5</f>
        <v>010102</v>
      </c>
      <c r="D2" s="17" t="str">
        <f>+'Anexo 2 Bis'!B13</f>
        <v>41100 Personal</v>
      </c>
      <c r="E2" s="17">
        <f>+'Anexo 2 Bis'!C13</f>
        <v>86333510.530000001</v>
      </c>
      <c r="F2" s="17">
        <f>+'Anexo 2 Bis'!D13</f>
        <v>86333510.530000001</v>
      </c>
      <c r="G2" s="17">
        <f>+'Anexo 2 Bis'!E13</f>
        <v>86333510.530000001</v>
      </c>
      <c r="H2" s="17">
        <f>+'Anexo 2 Bis'!I13</f>
        <v>83313914.060000002</v>
      </c>
      <c r="I2" s="17">
        <f>+'Anexo 2 Bis'!J13</f>
        <v>0</v>
      </c>
      <c r="J2" s="17">
        <f>+'Anexo 2 Bis'!K13</f>
        <v>3019596.4699999988</v>
      </c>
    </row>
    <row r="3" spans="1:10">
      <c r="A3" s="15">
        <f>+'Anexo 2 Bis'!$B$7</f>
        <v>2017</v>
      </c>
      <c r="B3" t="e">
        <f>+'Anexo 2 Bis'!$G$7+'Anexo 2 Bis'!$E$7+'Anexo 2 Bis'!$F$7+'Anexo 2 Bis'!$H$7</f>
        <v>#VALUE!</v>
      </c>
      <c r="C3" s="15" t="str">
        <f>+'Anexo 2 Bis'!$L$5</f>
        <v>010102</v>
      </c>
      <c r="D3" s="17" t="str">
        <f>+'Anexo 2 Bis'!B14</f>
        <v>41200 Bienes</v>
      </c>
      <c r="E3" s="17">
        <f>+'Anexo 2 Bis'!C14</f>
        <v>591772.76</v>
      </c>
      <c r="F3" s="17">
        <f>+'Anexo 2 Bis'!D14</f>
        <v>591772.76</v>
      </c>
      <c r="G3" s="17">
        <f>+'Anexo 2 Bis'!E14</f>
        <v>591772.76</v>
      </c>
      <c r="H3" s="17">
        <f>+'Anexo 2 Bis'!I14</f>
        <v>591772.76</v>
      </c>
      <c r="I3" s="17">
        <f>+'Anexo 2 Bis'!J14</f>
        <v>0</v>
      </c>
      <c r="J3" s="17">
        <f>+'Anexo 2 Bis'!K14</f>
        <v>0</v>
      </c>
    </row>
    <row r="4" spans="1:10">
      <c r="A4" s="15">
        <f>+'Anexo 2 Bis'!$B$7</f>
        <v>2017</v>
      </c>
      <c r="B4" t="e">
        <f>+'Anexo 2 Bis'!$G$7+'Anexo 2 Bis'!$E$7+'Anexo 2 Bis'!$F$7+'Anexo 2 Bis'!$H$7</f>
        <v>#VALUE!</v>
      </c>
      <c r="C4" s="15" t="str">
        <f>+'Anexo 2 Bis'!$L$5</f>
        <v>010102</v>
      </c>
      <c r="D4" s="17" t="str">
        <f>+'Anexo 2 Bis'!B15</f>
        <v>41300 Servicios</v>
      </c>
      <c r="E4" s="17">
        <f>+'Anexo 2 Bis'!C15</f>
        <v>8770045.7400000002</v>
      </c>
      <c r="F4" s="17">
        <f>+'Anexo 2 Bis'!D15</f>
        <v>8802991.5299999993</v>
      </c>
      <c r="G4" s="17">
        <f>+'Anexo 2 Bis'!E15</f>
        <v>8802991.5299999993</v>
      </c>
      <c r="H4" s="17">
        <f>+'Anexo 2 Bis'!I15</f>
        <v>8810232.0700000003</v>
      </c>
      <c r="I4" s="17">
        <f>+'Anexo 2 Bis'!J15</f>
        <v>0</v>
      </c>
      <c r="J4" s="17">
        <f>+'Anexo 2 Bis'!K15</f>
        <v>-7240.5400000009686</v>
      </c>
    </row>
    <row r="5" spans="1:10">
      <c r="A5" s="15">
        <f>+'Anexo 2 Bis'!$B$7</f>
        <v>2017</v>
      </c>
      <c r="B5" t="e">
        <f>+'Anexo 2 Bis'!$G$7+'Anexo 2 Bis'!$E$7+'Anexo 2 Bis'!$F$7+'Anexo 2 Bis'!$H$7</f>
        <v>#VALUE!</v>
      </c>
      <c r="C5" s="15" t="str">
        <f>+'Anexo 2 Bis'!$L$5</f>
        <v>010102</v>
      </c>
      <c r="D5" s="17" t="str">
        <f>+'Anexo 2 Bis'!B16</f>
        <v>51100 Bs.Capital</v>
      </c>
      <c r="E5" s="17">
        <f>+'Anexo 2 Bis'!C16</f>
        <v>368031.47</v>
      </c>
      <c r="F5" s="17">
        <f>+'Anexo 2 Bis'!D16</f>
        <v>368031.47</v>
      </c>
      <c r="G5" s="17">
        <f>+'Anexo 2 Bis'!E16</f>
        <v>368031.47</v>
      </c>
      <c r="H5" s="17">
        <f>+'Anexo 2 Bis'!I16</f>
        <v>368031.47</v>
      </c>
      <c r="I5" s="17">
        <f>+'Anexo 2 Bis'!J16</f>
        <v>0</v>
      </c>
      <c r="J5" s="17">
        <f>+'Anexo 2 Bis'!K16</f>
        <v>0</v>
      </c>
    </row>
    <row r="6" spans="1:10">
      <c r="A6" s="15">
        <f>+'Anexo 2 Bis'!$B$7</f>
        <v>2017</v>
      </c>
      <c r="B6" t="e">
        <f>+'Anexo 2 Bis'!$G$7+'Anexo 2 Bis'!$E$7+'Anexo 2 Bis'!$F$7+'Anexo 2 Bis'!$H$7</f>
        <v>#VALUE!</v>
      </c>
      <c r="C6" s="15" t="str">
        <f>+'Anexo 2 Bis'!$L$5</f>
        <v>010102</v>
      </c>
      <c r="D6" s="17" t="str">
        <f>+'Anexo 2 Bis'!B17</f>
        <v>41300 Trasferencias</v>
      </c>
      <c r="E6" s="17">
        <f>+'Anexo 2 Bis'!C17</f>
        <v>0</v>
      </c>
      <c r="F6" s="17">
        <f>+'Anexo 2 Bis'!D17</f>
        <v>0</v>
      </c>
      <c r="G6" s="17">
        <f>+'Anexo 2 Bis'!E17</f>
        <v>0</v>
      </c>
      <c r="H6" s="17">
        <f>+'Anexo 2 Bis'!I17</f>
        <v>0</v>
      </c>
      <c r="I6" s="17">
        <f>+'Anexo 2 Bis'!J17</f>
        <v>0</v>
      </c>
      <c r="J6" s="17">
        <f>+'Anexo 2 Bis'!K17</f>
        <v>0</v>
      </c>
    </row>
    <row r="7" spans="1:10">
      <c r="A7" s="15">
        <f>+'Anexo 2 Bis'!$B$7</f>
        <v>2017</v>
      </c>
      <c r="B7" t="e">
        <f>+'Anexo 2 Bis'!$G$7+'Anexo 2 Bis'!$E$7+'Anexo 2 Bis'!$F$7+'Anexo 2 Bis'!$H$7</f>
        <v>#VALUE!</v>
      </c>
      <c r="C7" s="15" t="str">
        <f>+'Anexo 2 Bis'!$L$5</f>
        <v>010102</v>
      </c>
      <c r="D7" s="17" t="str">
        <f>+'Anexo 2 Bis'!B18</f>
        <v>74100 Deuda Ej.Anter</v>
      </c>
      <c r="E7" s="17">
        <f>+'Anexo 2 Bis'!C18</f>
        <v>0</v>
      </c>
      <c r="F7" s="17">
        <f>+'Anexo 2 Bis'!D18</f>
        <v>0</v>
      </c>
      <c r="G7" s="17">
        <f>+'Anexo 2 Bis'!E18</f>
        <v>0</v>
      </c>
      <c r="H7" s="17">
        <f>+'Anexo 2 Bis'!I18</f>
        <v>0</v>
      </c>
      <c r="I7" s="17">
        <f>+'Anexo 2 Bis'!J18</f>
        <v>0</v>
      </c>
      <c r="J7" s="17">
        <f>+'Anexo 2 Bis'!K18</f>
        <v>0</v>
      </c>
    </row>
    <row r="8" spans="1:10">
      <c r="A8" s="15"/>
      <c r="C8" s="15"/>
      <c r="D8" s="17" t="str">
        <f>+'Anexo 2 Bis'!B20</f>
        <v>TOTALES</v>
      </c>
      <c r="E8" s="17">
        <f>+'Anexo 2 Bis'!C20</f>
        <v>96063360.5</v>
      </c>
      <c r="F8" s="17">
        <f>+'Anexo 2 Bis'!D20</f>
        <v>96096306.290000007</v>
      </c>
      <c r="G8" s="17">
        <f>+'Anexo 2 Bis'!E20</f>
        <v>96096306.290000007</v>
      </c>
      <c r="H8" s="17">
        <f>+'Anexo 2 Bis'!I20</f>
        <v>93083950.360000014</v>
      </c>
      <c r="I8" s="17">
        <f>+'Anexo 2 Bis'!J20</f>
        <v>0</v>
      </c>
      <c r="J8" s="17">
        <f>+'Anexo 2 Bis'!K20</f>
        <v>3012355.9299999978</v>
      </c>
    </row>
  </sheetData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1"/>
  <sheetViews>
    <sheetView topLeftCell="B1" zoomScale="75" workbookViewId="0">
      <selection activeCell="F7" sqref="F7"/>
    </sheetView>
  </sheetViews>
  <sheetFormatPr baseColWidth="10" defaultRowHeight="12.75"/>
  <cols>
    <col min="3" max="3" width="12.25" customWidth="1"/>
    <col min="5" max="8" width="3.125" customWidth="1"/>
    <col min="9" max="9" width="13.5" customWidth="1"/>
    <col min="12" max="12" width="12.125" customWidth="1"/>
  </cols>
  <sheetData>
    <row r="1" spans="1:15" ht="15">
      <c r="A1" s="305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1"/>
      <c r="N1" s="1"/>
      <c r="O1" s="1"/>
    </row>
    <row r="3" spans="1:15">
      <c r="A3" s="2" t="s">
        <v>84</v>
      </c>
    </row>
    <row r="4" spans="1:15">
      <c r="B4" s="2" t="s">
        <v>85</v>
      </c>
    </row>
    <row r="5" spans="1:15">
      <c r="A5" t="s">
        <v>167</v>
      </c>
      <c r="K5" t="s">
        <v>2</v>
      </c>
      <c r="L5" s="48" t="s">
        <v>162</v>
      </c>
    </row>
    <row r="7" spans="1:15">
      <c r="A7" t="s">
        <v>3</v>
      </c>
      <c r="B7" s="3">
        <v>2017</v>
      </c>
      <c r="D7" t="s">
        <v>4</v>
      </c>
      <c r="E7" s="51"/>
      <c r="F7" s="51" t="s">
        <v>73</v>
      </c>
      <c r="G7" s="51"/>
      <c r="H7" s="51"/>
    </row>
    <row r="8" spans="1:15" ht="13.5" thickBot="1"/>
    <row r="9" spans="1:15" s="5" customFormat="1" ht="10.5">
      <c r="B9" s="326" t="s">
        <v>5</v>
      </c>
      <c r="C9" s="316" t="s">
        <v>86</v>
      </c>
      <c r="D9" s="316" t="s">
        <v>87</v>
      </c>
      <c r="E9" s="316"/>
      <c r="F9" s="316"/>
      <c r="G9" s="316"/>
      <c r="H9" s="316"/>
      <c r="I9" s="316" t="s">
        <v>88</v>
      </c>
      <c r="J9" s="4" t="s">
        <v>89</v>
      </c>
      <c r="K9" s="316" t="s">
        <v>90</v>
      </c>
      <c r="L9" s="44" t="s">
        <v>91</v>
      </c>
    </row>
    <row r="10" spans="1:15" s="5" customFormat="1" ht="10.5">
      <c r="B10" s="327"/>
      <c r="C10" s="317"/>
      <c r="D10" s="324" t="s">
        <v>16</v>
      </c>
      <c r="E10" s="324"/>
      <c r="F10" s="324"/>
      <c r="G10" s="324"/>
      <c r="H10" s="324"/>
      <c r="I10" s="317"/>
      <c r="J10" s="6" t="s">
        <v>92</v>
      </c>
      <c r="K10" s="317"/>
      <c r="L10" s="45" t="s">
        <v>93</v>
      </c>
    </row>
    <row r="11" spans="1:15" s="5" customFormat="1" ht="10.5">
      <c r="B11" s="327"/>
      <c r="C11" s="317"/>
      <c r="D11" s="317" t="s">
        <v>23</v>
      </c>
      <c r="E11" s="317" t="s">
        <v>24</v>
      </c>
      <c r="F11" s="317"/>
      <c r="G11" s="317"/>
      <c r="H11" s="317"/>
      <c r="I11" s="317"/>
      <c r="J11" s="6" t="s">
        <v>94</v>
      </c>
      <c r="K11" s="317"/>
      <c r="L11" s="45" t="s">
        <v>51</v>
      </c>
    </row>
    <row r="12" spans="1:15" s="5" customFormat="1" ht="11.25" thickBot="1">
      <c r="B12" s="328"/>
      <c r="C12" s="318"/>
      <c r="D12" s="318"/>
      <c r="E12" s="318"/>
      <c r="F12" s="318"/>
      <c r="G12" s="318"/>
      <c r="H12" s="318"/>
      <c r="I12" s="318"/>
      <c r="J12" s="7" t="s">
        <v>51</v>
      </c>
      <c r="K12" s="318"/>
      <c r="L12" s="46"/>
    </row>
    <row r="13" spans="1:15" s="5" customFormat="1" ht="10.5">
      <c r="B13" s="60"/>
      <c r="C13" s="61"/>
      <c r="D13" s="61"/>
      <c r="E13" s="323"/>
      <c r="F13" s="323"/>
      <c r="G13" s="323"/>
      <c r="H13" s="323"/>
      <c r="I13" s="61"/>
      <c r="J13" s="61"/>
      <c r="K13" s="61"/>
      <c r="L13" s="62"/>
    </row>
    <row r="14" spans="1:15" s="5" customFormat="1" ht="10.5">
      <c r="B14" s="63"/>
      <c r="C14" s="64"/>
      <c r="D14" s="64"/>
      <c r="E14" s="319"/>
      <c r="F14" s="319"/>
      <c r="G14" s="319"/>
      <c r="H14" s="319"/>
      <c r="I14" s="64"/>
      <c r="J14" s="64"/>
      <c r="K14" s="64"/>
      <c r="L14" s="65"/>
    </row>
    <row r="15" spans="1:15" s="5" customFormat="1" ht="10.5">
      <c r="B15" s="63"/>
      <c r="C15" s="64"/>
      <c r="D15" s="64"/>
      <c r="E15" s="319"/>
      <c r="F15" s="319"/>
      <c r="G15" s="319"/>
      <c r="H15" s="319"/>
      <c r="I15" s="64"/>
      <c r="J15" s="64"/>
      <c r="K15" s="64"/>
      <c r="L15" s="65"/>
    </row>
    <row r="16" spans="1:15" s="5" customFormat="1" ht="10.5">
      <c r="B16" s="63"/>
      <c r="C16" s="64"/>
      <c r="D16" s="64"/>
      <c r="E16" s="319"/>
      <c r="F16" s="319"/>
      <c r="G16" s="319"/>
      <c r="H16" s="319"/>
      <c r="I16" s="64"/>
      <c r="J16" s="64"/>
      <c r="K16" s="64"/>
      <c r="L16" s="65"/>
    </row>
    <row r="17" spans="1:12" s="5" customFormat="1" ht="10.5">
      <c r="B17" s="63"/>
      <c r="C17" s="64"/>
      <c r="D17" s="64"/>
      <c r="E17" s="319"/>
      <c r="F17" s="319"/>
      <c r="G17" s="319"/>
      <c r="H17" s="319"/>
      <c r="I17" s="64"/>
      <c r="J17" s="64"/>
      <c r="K17" s="64"/>
      <c r="L17" s="65"/>
    </row>
    <row r="18" spans="1:12" s="5" customFormat="1" ht="10.5">
      <c r="B18" s="63"/>
      <c r="C18" s="64"/>
      <c r="D18" s="320" t="s">
        <v>113</v>
      </c>
      <c r="E18" s="321"/>
      <c r="F18" s="321"/>
      <c r="G18" s="321"/>
      <c r="H18" s="321"/>
      <c r="I18" s="322"/>
      <c r="J18" s="64"/>
      <c r="K18" s="64"/>
      <c r="L18" s="65"/>
    </row>
    <row r="19" spans="1:12" s="5" customFormat="1" ht="10.5">
      <c r="B19" s="63"/>
      <c r="C19" s="64"/>
      <c r="D19" s="64"/>
      <c r="E19" s="319"/>
      <c r="F19" s="319"/>
      <c r="G19" s="319"/>
      <c r="H19" s="319"/>
      <c r="I19" s="64"/>
      <c r="J19" s="64"/>
      <c r="K19" s="64"/>
      <c r="L19" s="65"/>
    </row>
    <row r="20" spans="1:12" s="5" customFormat="1" ht="10.5">
      <c r="B20" s="63"/>
      <c r="C20" s="64"/>
      <c r="D20" s="64"/>
      <c r="E20" s="319"/>
      <c r="F20" s="319"/>
      <c r="G20" s="319"/>
      <c r="H20" s="319"/>
      <c r="I20" s="64"/>
      <c r="J20" s="64"/>
      <c r="K20" s="64"/>
      <c r="L20" s="65"/>
    </row>
    <row r="21" spans="1:12" s="5" customFormat="1" ht="10.5">
      <c r="B21" s="63"/>
      <c r="C21" s="64"/>
      <c r="D21" s="64"/>
      <c r="E21" s="319"/>
      <c r="F21" s="319"/>
      <c r="G21" s="319"/>
      <c r="H21" s="319"/>
      <c r="I21" s="64"/>
      <c r="J21" s="64"/>
      <c r="K21" s="64"/>
      <c r="L21" s="65"/>
    </row>
    <row r="22" spans="1:12" s="5" customFormat="1" ht="10.5">
      <c r="B22" s="63"/>
      <c r="C22" s="64"/>
      <c r="D22" s="64"/>
      <c r="E22" s="319"/>
      <c r="F22" s="319"/>
      <c r="G22" s="319"/>
      <c r="H22" s="319"/>
      <c r="I22" s="64"/>
      <c r="J22" s="64"/>
      <c r="K22" s="64"/>
      <c r="L22" s="65"/>
    </row>
    <row r="23" spans="1:12" s="5" customFormat="1" ht="10.5">
      <c r="B23" s="63"/>
      <c r="C23" s="64"/>
      <c r="D23" s="64"/>
      <c r="E23" s="319"/>
      <c r="F23" s="319"/>
      <c r="G23" s="319"/>
      <c r="H23" s="319"/>
      <c r="I23" s="64"/>
      <c r="J23" s="64"/>
      <c r="K23" s="64"/>
      <c r="L23" s="65"/>
    </row>
    <row r="24" spans="1:12" s="5" customFormat="1" ht="10.5">
      <c r="B24" s="63"/>
      <c r="C24" s="64"/>
      <c r="D24" s="64"/>
      <c r="E24" s="319"/>
      <c r="F24" s="319"/>
      <c r="G24" s="319"/>
      <c r="H24" s="319"/>
      <c r="I24" s="64"/>
      <c r="J24" s="64"/>
      <c r="K24" s="64"/>
      <c r="L24" s="65"/>
    </row>
    <row r="25" spans="1:12" s="5" customFormat="1" ht="10.5">
      <c r="B25" s="63"/>
      <c r="C25" s="64"/>
      <c r="D25" s="64"/>
      <c r="E25" s="319"/>
      <c r="F25" s="319"/>
      <c r="G25" s="319"/>
      <c r="H25" s="319"/>
      <c r="I25" s="64"/>
      <c r="J25" s="64"/>
      <c r="K25" s="64"/>
      <c r="L25" s="65"/>
    </row>
    <row r="26" spans="1:12" s="5" customFormat="1" ht="10.5">
      <c r="B26" s="66"/>
      <c r="C26" s="67"/>
      <c r="D26" s="67"/>
      <c r="E26" s="325"/>
      <c r="F26" s="325"/>
      <c r="G26" s="325"/>
      <c r="H26" s="325"/>
      <c r="I26" s="67"/>
      <c r="J26" s="67"/>
      <c r="K26" s="67"/>
      <c r="L26" s="68">
        <v>0</v>
      </c>
    </row>
    <row r="27" spans="1:12" s="5" customFormat="1" ht="11.25" thickBot="1">
      <c r="B27" s="69"/>
      <c r="C27" s="47"/>
      <c r="D27" s="47"/>
      <c r="E27" s="47"/>
      <c r="F27" s="47"/>
      <c r="G27" s="47"/>
      <c r="H27" s="47"/>
      <c r="I27" s="47"/>
      <c r="J27" s="47"/>
      <c r="K27" s="47"/>
      <c r="L27" s="70"/>
    </row>
    <row r="28" spans="1:12" s="5" customFormat="1" ht="10.5"/>
    <row r="29" spans="1:12" s="42" customFormat="1" ht="21" customHeight="1">
      <c r="A29" s="40"/>
      <c r="B29" s="41"/>
      <c r="D29" s="298"/>
      <c r="E29" s="298"/>
      <c r="F29" s="298"/>
      <c r="G29" s="298"/>
      <c r="H29" s="273"/>
      <c r="I29" s="273"/>
      <c r="J29" s="298"/>
      <c r="K29" s="273"/>
    </row>
    <row r="30" spans="1:12" s="42" customFormat="1" ht="9" customHeight="1">
      <c r="A30" s="40"/>
      <c r="B30" s="43"/>
      <c r="D30" s="272"/>
      <c r="E30" s="272"/>
      <c r="F30" s="272"/>
      <c r="G30" s="272"/>
      <c r="H30" s="273"/>
      <c r="I30" s="273"/>
      <c r="J30" s="272"/>
      <c r="K30" s="273"/>
    </row>
    <row r="31" spans="1:12" s="42" customFormat="1" ht="9.75" customHeight="1">
      <c r="A31" s="40"/>
      <c r="B31" s="43"/>
      <c r="D31" s="272"/>
      <c r="E31" s="272"/>
      <c r="F31" s="272"/>
      <c r="G31" s="272"/>
      <c r="H31" s="273"/>
      <c r="I31" s="273"/>
      <c r="J31" s="272"/>
      <c r="K31" s="273"/>
    </row>
  </sheetData>
  <mergeCells count="29">
    <mergeCell ref="A1:L1"/>
    <mergeCell ref="D29:I29"/>
    <mergeCell ref="J29:K29"/>
    <mergeCell ref="E13:H13"/>
    <mergeCell ref="E14:H14"/>
    <mergeCell ref="E15:H15"/>
    <mergeCell ref="D9:H9"/>
    <mergeCell ref="D10:H10"/>
    <mergeCell ref="E23:H23"/>
    <mergeCell ref="E16:H16"/>
    <mergeCell ref="E25:H25"/>
    <mergeCell ref="E26:H26"/>
    <mergeCell ref="B9:B12"/>
    <mergeCell ref="C9:C12"/>
    <mergeCell ref="D11:D12"/>
    <mergeCell ref="E11:H12"/>
    <mergeCell ref="D30:I30"/>
    <mergeCell ref="J30:K30"/>
    <mergeCell ref="D31:I31"/>
    <mergeCell ref="J31:K31"/>
    <mergeCell ref="I9:I12"/>
    <mergeCell ref="K9:K12"/>
    <mergeCell ref="E17:H17"/>
    <mergeCell ref="E19:H19"/>
    <mergeCell ref="D18:I18"/>
    <mergeCell ref="E24:H24"/>
    <mergeCell ref="E20:H20"/>
    <mergeCell ref="E21:H21"/>
    <mergeCell ref="E22:H22"/>
  </mergeCells>
  <phoneticPr fontId="0" type="noConversion"/>
  <printOptions horizontalCentered="1"/>
  <pageMargins left="1.1811023622047245" right="0.75" top="1.7716535433070868" bottom="1" header="0" footer="0"/>
  <pageSetup paperSize="9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2" sqref="B2"/>
    </sheetView>
  </sheetViews>
  <sheetFormatPr baseColWidth="10" defaultRowHeight="12.75"/>
  <cols>
    <col min="6" max="6" width="13.875" customWidth="1"/>
    <col min="7" max="7" width="12.625" customWidth="1"/>
  </cols>
  <sheetData>
    <row r="1" spans="1:11">
      <c r="A1" t="s">
        <v>27</v>
      </c>
      <c r="B1" t="s">
        <v>4</v>
      </c>
      <c r="C1" t="s">
        <v>28</v>
      </c>
      <c r="D1" t="s">
        <v>29</v>
      </c>
      <c r="E1" t="s">
        <v>95</v>
      </c>
      <c r="F1" t="s">
        <v>31</v>
      </c>
      <c r="G1" t="s">
        <v>32</v>
      </c>
      <c r="H1" t="s">
        <v>96</v>
      </c>
      <c r="I1" t="s">
        <v>97</v>
      </c>
      <c r="J1" t="s">
        <v>98</v>
      </c>
      <c r="K1" t="s">
        <v>89</v>
      </c>
    </row>
    <row r="2" spans="1:11">
      <c r="A2" s="15">
        <f>+'anexo 3 '!$B$7</f>
        <v>2017</v>
      </c>
      <c r="B2" t="e">
        <f>+'anexo 3 '!$G$7+'anexo 3 '!$E$7+'anexo 3 '!$F$7+'anexo 3 '!$H$7</f>
        <v>#VALUE!</v>
      </c>
      <c r="C2" s="15" t="str">
        <f>+'anexo 3 '!$L$5</f>
        <v>010102</v>
      </c>
      <c r="E2" s="17"/>
      <c r="F2" s="17"/>
      <c r="G2" s="17"/>
      <c r="H2" s="17"/>
      <c r="I2" s="17"/>
      <c r="J2" s="17"/>
      <c r="K2" s="17"/>
    </row>
    <row r="3" spans="1:11">
      <c r="A3" s="15">
        <f>+'anexo 3 '!$B$7</f>
        <v>2017</v>
      </c>
      <c r="B3" t="e">
        <f>+'anexo 3 '!$G$7+'anexo 3 '!$E$7+'anexo 3 '!$F$7+'anexo 3 '!$H$7</f>
        <v>#VALUE!</v>
      </c>
      <c r="C3" s="15" t="str">
        <f>+'anexo 3 '!$L$5</f>
        <v>010102</v>
      </c>
      <c r="E3" s="17"/>
      <c r="F3" s="17"/>
      <c r="G3" s="17"/>
      <c r="H3" s="17"/>
      <c r="I3" s="17"/>
      <c r="J3" s="17"/>
      <c r="K3" s="17"/>
    </row>
    <row r="4" spans="1:11">
      <c r="A4" s="15">
        <f>+'anexo 3 '!$B$7</f>
        <v>2017</v>
      </c>
      <c r="B4" t="e">
        <f>+'anexo 3 '!$G$7+'anexo 3 '!$E$7+'anexo 3 '!$F$7+'anexo 3 '!$H$7</f>
        <v>#VALUE!</v>
      </c>
      <c r="C4" s="15" t="str">
        <f>+'anexo 3 '!$L$5</f>
        <v>010102</v>
      </c>
      <c r="E4" s="17"/>
      <c r="F4" s="17"/>
      <c r="G4" s="17"/>
      <c r="H4" s="17"/>
      <c r="I4" s="17"/>
      <c r="J4" s="17"/>
      <c r="K4" s="17"/>
    </row>
    <row r="5" spans="1:11">
      <c r="A5" s="15">
        <f>+'anexo 3 '!$B$7</f>
        <v>2017</v>
      </c>
      <c r="B5" t="e">
        <f>+'anexo 3 '!$G$7+'anexo 3 '!$E$7+'anexo 3 '!$F$7+'anexo 3 '!$H$7</f>
        <v>#VALUE!</v>
      </c>
      <c r="C5" s="15" t="str">
        <f>+'anexo 3 '!$L$5</f>
        <v>010102</v>
      </c>
      <c r="E5" s="17"/>
      <c r="F5" s="17"/>
      <c r="G5" s="17"/>
      <c r="H5" s="17"/>
      <c r="I5" s="17"/>
      <c r="J5" s="17"/>
      <c r="K5" s="17"/>
    </row>
    <row r="6" spans="1:11">
      <c r="A6" s="15">
        <f>+'anexo 3 '!$B$7</f>
        <v>2017</v>
      </c>
      <c r="B6" t="e">
        <f>+'anexo 3 '!$G$7+'anexo 3 '!$E$7+'anexo 3 '!$F$7+'anexo 3 '!$H$7</f>
        <v>#VALUE!</v>
      </c>
      <c r="C6" s="15" t="str">
        <f>+'anexo 3 '!$L$5</f>
        <v>010102</v>
      </c>
      <c r="E6" s="17"/>
      <c r="F6" s="17" t="str">
        <f>+'anexo 3 '!D18</f>
        <v>N   O          A   P   L   I   C   A   B   L   E</v>
      </c>
      <c r="G6" s="17"/>
      <c r="H6" s="17"/>
      <c r="I6" s="17"/>
      <c r="J6" s="17"/>
      <c r="K6" s="17"/>
    </row>
    <row r="7" spans="1:11">
      <c r="A7" s="15">
        <f>+'anexo 3 '!$B$7</f>
        <v>2017</v>
      </c>
      <c r="B7" t="e">
        <f>+'anexo 3 '!$G$7+'anexo 3 '!$E$7+'anexo 3 '!$F$7+'anexo 3 '!$H$7</f>
        <v>#VALUE!</v>
      </c>
      <c r="C7" s="15" t="str">
        <f>+'anexo 3 '!$L$5</f>
        <v>010102</v>
      </c>
      <c r="E7" s="17"/>
      <c r="F7" s="17"/>
      <c r="G7" s="17"/>
      <c r="H7" s="17"/>
      <c r="I7" s="17"/>
      <c r="J7" s="17"/>
      <c r="K7" s="17"/>
    </row>
    <row r="8" spans="1:11">
      <c r="A8" s="15">
        <f>+'anexo 3 '!$B$7</f>
        <v>2017</v>
      </c>
      <c r="B8" t="e">
        <f>+'anexo 3 '!$G$7+'anexo 3 '!$E$7+'anexo 3 '!$F$7+'anexo 3 '!$H$7</f>
        <v>#VALUE!</v>
      </c>
      <c r="C8" s="15" t="str">
        <f>+'anexo 3 '!$L$5</f>
        <v>010102</v>
      </c>
      <c r="E8" s="17"/>
      <c r="F8" s="17"/>
      <c r="G8" s="17"/>
      <c r="H8" s="17"/>
      <c r="I8" s="17"/>
      <c r="J8" s="17"/>
      <c r="K8" s="17"/>
    </row>
    <row r="9" spans="1:11">
      <c r="A9" s="15">
        <f>+'anexo 3 '!$B$7</f>
        <v>2017</v>
      </c>
      <c r="B9" t="e">
        <f>+'anexo 3 '!$G$7+'anexo 3 '!$E$7+'anexo 3 '!$F$7+'anexo 3 '!$H$7</f>
        <v>#VALUE!</v>
      </c>
      <c r="C9" s="15" t="str">
        <f>+'anexo 3 '!$L$5</f>
        <v>010102</v>
      </c>
      <c r="E9" s="17"/>
      <c r="F9" s="17"/>
      <c r="G9" s="17"/>
      <c r="H9" s="17"/>
      <c r="I9" s="17"/>
      <c r="J9" s="17"/>
      <c r="K9" s="17"/>
    </row>
    <row r="10" spans="1:11">
      <c r="A10" s="15">
        <f>+'anexo 3 '!$B$7</f>
        <v>2017</v>
      </c>
      <c r="B10" t="e">
        <f>+'anexo 3 '!$G$7+'anexo 3 '!$E$7+'anexo 3 '!$F$7+'anexo 3 '!$H$7</f>
        <v>#VALUE!</v>
      </c>
      <c r="C10" s="15" t="str">
        <f>+'anexo 3 '!$L$5</f>
        <v>010102</v>
      </c>
      <c r="E10" s="17"/>
      <c r="F10" s="17"/>
      <c r="G10" s="17"/>
      <c r="H10" s="17"/>
      <c r="I10" s="17"/>
      <c r="J10" s="17"/>
      <c r="K10" s="17"/>
    </row>
    <row r="11" spans="1:11">
      <c r="A11" s="15">
        <f>+'anexo 3 '!$B$7</f>
        <v>2017</v>
      </c>
      <c r="B11" t="e">
        <f>+'anexo 3 '!$G$7+'anexo 3 '!$E$7+'anexo 3 '!$F$7+'anexo 3 '!$H$7</f>
        <v>#VALUE!</v>
      </c>
      <c r="C11" s="15" t="str">
        <f>+'anexo 3 '!$L$5</f>
        <v>010102</v>
      </c>
      <c r="E11" s="17"/>
      <c r="F11" s="17"/>
      <c r="G11" s="17"/>
      <c r="H11" s="17"/>
      <c r="I11" s="17"/>
      <c r="J11" s="17"/>
      <c r="K11" s="17"/>
    </row>
    <row r="12" spans="1:11">
      <c r="A12" s="15">
        <f>+'anexo 3 '!$B$7</f>
        <v>2017</v>
      </c>
      <c r="B12" t="e">
        <f>+'anexo 3 '!$G$7+'anexo 3 '!$E$7+'anexo 3 '!$F$7+'anexo 3 '!$H$7</f>
        <v>#VALUE!</v>
      </c>
      <c r="C12" s="15" t="str">
        <f>+'anexo 3 '!$L$5</f>
        <v>010102</v>
      </c>
      <c r="E12" s="17"/>
      <c r="F12" s="17"/>
      <c r="G12" s="17"/>
      <c r="H12" s="17"/>
      <c r="I12" s="17"/>
      <c r="J12" s="17"/>
      <c r="K12" s="17"/>
    </row>
    <row r="13" spans="1:11">
      <c r="A13" s="15">
        <f>+'anexo 3 '!$B$7</f>
        <v>2017</v>
      </c>
      <c r="B13" t="e">
        <f>+'anexo 3 '!$G$7+'anexo 3 '!$E$7+'anexo 3 '!$F$7+'anexo 3 '!$H$7</f>
        <v>#VALUE!</v>
      </c>
      <c r="C13" s="15" t="str">
        <f>+'anexo 3 '!$L$5</f>
        <v>010102</v>
      </c>
      <c r="E13" s="17"/>
      <c r="F13" s="17"/>
      <c r="G13" s="17"/>
      <c r="H13" s="17"/>
      <c r="I13" s="17"/>
      <c r="J13" s="17"/>
      <c r="K13" s="17"/>
    </row>
    <row r="14" spans="1:11">
      <c r="A14" s="15">
        <f>+'anexo 3 '!$B$7</f>
        <v>2017</v>
      </c>
      <c r="B14" t="e">
        <f>+'anexo 3 '!$G$7+'anexo 3 '!$E$7+'anexo 3 '!$F$7+'anexo 3 '!$H$7</f>
        <v>#VALUE!</v>
      </c>
      <c r="C14" s="15" t="str">
        <f>+'anexo 3 '!$L$5</f>
        <v>010102</v>
      </c>
      <c r="E14" s="17"/>
      <c r="F14" s="17"/>
      <c r="G14" s="17"/>
      <c r="H14" s="17"/>
      <c r="I14" s="17"/>
      <c r="J14" s="17"/>
      <c r="K14" s="17"/>
    </row>
  </sheetData>
  <phoneticPr fontId="0" type="noConversion"/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2"/>
  <sheetViews>
    <sheetView topLeftCell="B7" zoomScale="75" workbookViewId="0">
      <selection activeCell="J23" sqref="J23"/>
    </sheetView>
  </sheetViews>
  <sheetFormatPr baseColWidth="10" defaultColWidth="10" defaultRowHeight="12.75"/>
  <cols>
    <col min="1" max="1" width="9.25" style="18" customWidth="1"/>
    <col min="2" max="2" width="5.5" style="18" customWidth="1"/>
    <col min="3" max="3" width="26" style="19" customWidth="1"/>
    <col min="4" max="4" width="3.5" style="19" customWidth="1"/>
    <col min="5" max="5" width="2.625" style="19" customWidth="1"/>
    <col min="6" max="6" width="3.125" style="19" customWidth="1"/>
    <col min="7" max="7" width="3.375" style="19" customWidth="1"/>
    <col min="8" max="8" width="13.375" style="19" customWidth="1"/>
    <col min="9" max="9" width="13.75" style="19" customWidth="1"/>
    <col min="10" max="10" width="16.875" style="19" customWidth="1"/>
    <col min="11" max="11" width="9" style="19" customWidth="1"/>
    <col min="12" max="16384" width="10" style="19"/>
  </cols>
  <sheetData>
    <row r="1" spans="1:16" ht="15">
      <c r="A1" s="266" t="s">
        <v>0</v>
      </c>
      <c r="B1" s="266"/>
      <c r="C1" s="267"/>
      <c r="D1" s="267"/>
      <c r="E1" s="267"/>
      <c r="F1" s="267"/>
      <c r="G1" s="267"/>
      <c r="H1" s="267"/>
      <c r="I1" s="267"/>
      <c r="J1" s="267"/>
      <c r="K1" s="267"/>
      <c r="L1" s="18"/>
      <c r="M1" s="18"/>
      <c r="N1" s="18"/>
      <c r="O1" s="18"/>
      <c r="P1" s="18"/>
    </row>
    <row r="2" spans="1:16" s="20" customForma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16" s="20" customFormat="1">
      <c r="A3" s="268" t="s">
        <v>39</v>
      </c>
      <c r="B3" s="268"/>
      <c r="C3" s="269"/>
      <c r="D3" s="269"/>
      <c r="E3" s="269"/>
      <c r="F3" s="269"/>
      <c r="G3" s="269"/>
      <c r="H3" s="269"/>
      <c r="I3" s="269"/>
      <c r="J3" s="269"/>
      <c r="K3" s="269"/>
      <c r="L3" s="19"/>
      <c r="M3" s="19"/>
      <c r="N3" s="19"/>
      <c r="O3" s="19"/>
      <c r="P3" s="19"/>
    </row>
    <row r="4" spans="1:16">
      <c r="A4" s="19"/>
      <c r="B4" s="19"/>
      <c r="C4" s="21"/>
    </row>
    <row r="5" spans="1:16">
      <c r="A5" s="49" t="s">
        <v>161</v>
      </c>
      <c r="B5" s="22"/>
      <c r="C5" s="23"/>
      <c r="D5" s="23"/>
      <c r="E5" s="23"/>
      <c r="F5" s="23"/>
      <c r="G5" s="23"/>
      <c r="H5" s="23"/>
      <c r="I5" s="9"/>
      <c r="J5" s="9" t="s">
        <v>40</v>
      </c>
      <c r="K5" s="10" t="s">
        <v>162</v>
      </c>
    </row>
    <row r="6" spans="1:16">
      <c r="A6" s="22" t="s">
        <v>41</v>
      </c>
      <c r="B6" s="11">
        <v>2017</v>
      </c>
      <c r="C6" s="12" t="s">
        <v>42</v>
      </c>
      <c r="D6" s="13"/>
      <c r="E6" s="13" t="s">
        <v>73</v>
      </c>
      <c r="F6" s="13"/>
      <c r="G6" s="13"/>
      <c r="H6" s="9"/>
      <c r="I6" s="9"/>
      <c r="J6" s="9"/>
      <c r="K6" s="9"/>
    </row>
    <row r="7" spans="1:16">
      <c r="A7" s="22"/>
      <c r="B7" s="22"/>
      <c r="C7" s="12"/>
      <c r="D7" s="9"/>
      <c r="E7" s="9"/>
      <c r="F7" s="9"/>
      <c r="G7" s="9"/>
      <c r="H7" s="9"/>
      <c r="I7" s="9"/>
      <c r="J7" s="9"/>
      <c r="K7" s="9"/>
    </row>
    <row r="8" spans="1:16">
      <c r="A8" s="14"/>
      <c r="B8" s="14"/>
    </row>
    <row r="9" spans="1:16" ht="13.5" customHeight="1">
      <c r="A9" s="71"/>
      <c r="B9" s="72"/>
      <c r="C9" s="73"/>
      <c r="D9" s="72"/>
      <c r="E9" s="72"/>
      <c r="F9" s="72"/>
      <c r="G9" s="72"/>
      <c r="H9" s="74" t="s">
        <v>43</v>
      </c>
      <c r="I9" s="72" t="s">
        <v>44</v>
      </c>
      <c r="J9" s="75" t="s">
        <v>45</v>
      </c>
      <c r="K9" s="75"/>
    </row>
    <row r="10" spans="1:16">
      <c r="A10" s="76"/>
      <c r="B10" s="77"/>
      <c r="C10" s="78" t="s">
        <v>46</v>
      </c>
      <c r="D10" s="78"/>
      <c r="E10" s="78"/>
      <c r="F10" s="78"/>
      <c r="G10" s="78"/>
      <c r="H10" s="79" t="s">
        <v>47</v>
      </c>
      <c r="I10" s="77" t="s">
        <v>48</v>
      </c>
      <c r="J10" s="79" t="s">
        <v>49</v>
      </c>
      <c r="K10" s="79" t="s">
        <v>50</v>
      </c>
    </row>
    <row r="11" spans="1:16">
      <c r="A11" s="80"/>
      <c r="B11" s="81"/>
      <c r="C11" s="82"/>
      <c r="D11" s="82"/>
      <c r="E11" s="82"/>
      <c r="F11" s="82"/>
      <c r="G11" s="82"/>
      <c r="H11" s="83" t="s">
        <v>51</v>
      </c>
      <c r="I11" s="81" t="s">
        <v>4</v>
      </c>
      <c r="J11" s="84" t="s">
        <v>52</v>
      </c>
      <c r="K11" s="84"/>
    </row>
    <row r="12" spans="1:16">
      <c r="A12" s="76"/>
      <c r="B12" s="77"/>
      <c r="C12" s="85"/>
      <c r="D12" s="85"/>
      <c r="E12" s="85"/>
      <c r="F12" s="85"/>
      <c r="G12" s="85"/>
      <c r="H12" s="86"/>
      <c r="I12" s="86"/>
      <c r="J12" s="86"/>
      <c r="K12" s="86"/>
    </row>
    <row r="13" spans="1:16">
      <c r="A13" s="76" t="s">
        <v>53</v>
      </c>
      <c r="B13" s="87">
        <v>1</v>
      </c>
      <c r="C13" s="85" t="s">
        <v>54</v>
      </c>
      <c r="D13" s="88"/>
      <c r="E13" s="88"/>
      <c r="F13" s="88"/>
      <c r="G13" s="89"/>
      <c r="H13" s="90">
        <f>+'anexo 3 '!L26</f>
        <v>0</v>
      </c>
      <c r="I13" s="90">
        <v>0</v>
      </c>
      <c r="J13" s="90">
        <f>+H13-I13</f>
        <v>0</v>
      </c>
      <c r="K13" s="91" t="s">
        <v>55</v>
      </c>
    </row>
    <row r="14" spans="1:16">
      <c r="A14" s="76" t="s">
        <v>56</v>
      </c>
      <c r="B14" s="87">
        <v>2</v>
      </c>
      <c r="C14" s="92" t="s">
        <v>57</v>
      </c>
      <c r="D14" s="88"/>
      <c r="E14" s="88"/>
      <c r="F14" s="88"/>
      <c r="G14" s="89"/>
      <c r="H14" s="93">
        <f>+SUM('Anexo 2 Bis'!D13:D15)</f>
        <v>95728274.820000008</v>
      </c>
      <c r="I14" s="93">
        <f>+'Anexo I Programacion Financiera'!I14</f>
        <v>123389216.08</v>
      </c>
      <c r="J14" s="93">
        <f>+H14-I14</f>
        <v>-27660941.25999999</v>
      </c>
      <c r="K14" s="91" t="s">
        <v>58</v>
      </c>
    </row>
    <row r="15" spans="1:16" ht="19.5" customHeight="1">
      <c r="A15" s="76" t="s">
        <v>59</v>
      </c>
      <c r="B15" s="87">
        <v>3</v>
      </c>
      <c r="C15" s="92" t="s">
        <v>60</v>
      </c>
      <c r="D15" s="88"/>
      <c r="E15" s="88"/>
      <c r="F15" s="88"/>
      <c r="G15" s="89"/>
      <c r="H15" s="90">
        <f>+H13-H14</f>
        <v>-95728274.820000008</v>
      </c>
      <c r="I15" s="90">
        <f>+I13-I14</f>
        <v>-123389216.08</v>
      </c>
      <c r="J15" s="90">
        <f>+J13-J14</f>
        <v>27660941.25999999</v>
      </c>
      <c r="K15" s="91"/>
    </row>
    <row r="16" spans="1:16">
      <c r="A16" s="76" t="s">
        <v>61</v>
      </c>
      <c r="B16" s="87">
        <v>4</v>
      </c>
      <c r="C16" s="92" t="s">
        <v>62</v>
      </c>
      <c r="D16" s="94"/>
      <c r="E16" s="94"/>
      <c r="F16" s="94"/>
      <c r="G16" s="95"/>
      <c r="H16" s="96">
        <v>0</v>
      </c>
      <c r="I16" s="90">
        <v>0</v>
      </c>
      <c r="J16" s="90">
        <f>+H16-I16</f>
        <v>0</v>
      </c>
      <c r="K16" s="91" t="s">
        <v>55</v>
      </c>
    </row>
    <row r="17" spans="1:12">
      <c r="A17" s="76" t="s">
        <v>63</v>
      </c>
      <c r="B17" s="87">
        <v>5</v>
      </c>
      <c r="C17" s="92" t="s">
        <v>64</v>
      </c>
      <c r="D17" s="88"/>
      <c r="E17" s="88"/>
      <c r="F17" s="88"/>
      <c r="G17" s="89"/>
      <c r="H17" s="93">
        <f>+SUM('Anexo 2 Bis'!D16:D17)</f>
        <v>368031.47</v>
      </c>
      <c r="I17" s="93">
        <f>+'Anexo I Programacion Financiera'!I17</f>
        <v>728156.25</v>
      </c>
      <c r="J17" s="93">
        <f>+H17-I17</f>
        <v>-360124.78</v>
      </c>
      <c r="K17" s="91" t="s">
        <v>58</v>
      </c>
    </row>
    <row r="18" spans="1:12" ht="19.5" customHeight="1">
      <c r="A18" s="76" t="s">
        <v>65</v>
      </c>
      <c r="B18" s="87">
        <v>6</v>
      </c>
      <c r="C18" s="92" t="s">
        <v>66</v>
      </c>
      <c r="D18" s="88"/>
      <c r="E18" s="88"/>
      <c r="F18" s="88"/>
      <c r="G18" s="89"/>
      <c r="H18" s="90">
        <f>+H15+H16-H17</f>
        <v>-96096306.290000007</v>
      </c>
      <c r="I18" s="90">
        <f>+I15+I16-I17</f>
        <v>-124117372.33</v>
      </c>
      <c r="J18" s="90">
        <f>+J15+J16-J17</f>
        <v>28021066.039999992</v>
      </c>
      <c r="K18" s="91"/>
    </row>
    <row r="19" spans="1:12">
      <c r="A19" s="76"/>
      <c r="B19" s="87">
        <v>7</v>
      </c>
      <c r="C19" s="92" t="s">
        <v>121</v>
      </c>
      <c r="D19" s="88"/>
      <c r="E19" s="88"/>
      <c r="F19" s="88"/>
      <c r="G19" s="89"/>
      <c r="H19" s="90">
        <f>+H13+H16</f>
        <v>0</v>
      </c>
      <c r="I19" s="90">
        <f>+I13-I16</f>
        <v>0</v>
      </c>
      <c r="J19" s="90">
        <f>+J13-J16</f>
        <v>0</v>
      </c>
      <c r="K19" s="91"/>
    </row>
    <row r="20" spans="1:12">
      <c r="A20" s="76"/>
      <c r="B20" s="87">
        <v>8</v>
      </c>
      <c r="C20" s="92" t="s">
        <v>122</v>
      </c>
      <c r="D20" s="88"/>
      <c r="E20" s="88"/>
      <c r="F20" s="88"/>
      <c r="G20" s="89"/>
      <c r="H20" s="93">
        <f>+H14+H17</f>
        <v>96096306.290000007</v>
      </c>
      <c r="I20" s="93">
        <f>+I14+I17</f>
        <v>124117372.33</v>
      </c>
      <c r="J20" s="93">
        <f>+J14+J17</f>
        <v>-28021066.039999992</v>
      </c>
      <c r="K20" s="91"/>
    </row>
    <row r="21" spans="1:12" ht="18" customHeight="1">
      <c r="A21" s="76" t="s">
        <v>67</v>
      </c>
      <c r="B21" s="87">
        <v>9</v>
      </c>
      <c r="C21" s="92" t="s">
        <v>68</v>
      </c>
      <c r="D21" s="88"/>
      <c r="E21" s="88"/>
      <c r="F21" s="88"/>
      <c r="G21" s="89"/>
      <c r="H21" s="90">
        <v>0</v>
      </c>
      <c r="I21" s="90">
        <v>0</v>
      </c>
      <c r="J21" s="90">
        <f>+H21-I21</f>
        <v>0</v>
      </c>
      <c r="K21" s="91" t="s">
        <v>55</v>
      </c>
    </row>
    <row r="22" spans="1:12">
      <c r="A22" s="76" t="s">
        <v>69</v>
      </c>
      <c r="B22" s="87">
        <v>10</v>
      </c>
      <c r="C22" s="92" t="s">
        <v>70</v>
      </c>
      <c r="D22" s="88"/>
      <c r="E22" s="88"/>
      <c r="F22" s="88"/>
      <c r="G22" s="89"/>
      <c r="H22" s="90">
        <v>0</v>
      </c>
      <c r="I22" s="90">
        <v>0</v>
      </c>
      <c r="J22" s="90">
        <f>+H22-I22</f>
        <v>0</v>
      </c>
      <c r="K22" s="91" t="s">
        <v>58</v>
      </c>
    </row>
    <row r="23" spans="1:12" ht="19.5" customHeight="1">
      <c r="A23" s="76" t="s">
        <v>71</v>
      </c>
      <c r="B23" s="87">
        <v>11</v>
      </c>
      <c r="C23" s="92" t="s">
        <v>72</v>
      </c>
      <c r="D23" s="88"/>
      <c r="E23" s="88"/>
      <c r="F23" s="88"/>
      <c r="G23" s="89"/>
      <c r="H23" s="93">
        <f>+H18+H21-H22</f>
        <v>-96096306.290000007</v>
      </c>
      <c r="I23" s="93">
        <f>+I18+I21-I22</f>
        <v>-124117372.33</v>
      </c>
      <c r="J23" s="93">
        <f>+J18+J21-J22</f>
        <v>28021066.039999992</v>
      </c>
      <c r="K23" s="91"/>
    </row>
    <row r="24" spans="1:12" ht="18.75" customHeight="1">
      <c r="A24" s="76" t="s">
        <v>73</v>
      </c>
      <c r="B24" s="87">
        <v>12</v>
      </c>
      <c r="C24" s="92" t="s">
        <v>74</v>
      </c>
      <c r="D24" s="88"/>
      <c r="E24" s="88"/>
      <c r="F24" s="88"/>
      <c r="G24" s="89"/>
      <c r="H24" s="90">
        <v>0</v>
      </c>
      <c r="I24" s="90">
        <v>0</v>
      </c>
      <c r="J24" s="90">
        <f>+H24-I24</f>
        <v>0</v>
      </c>
      <c r="K24" s="91"/>
    </row>
    <row r="25" spans="1:12">
      <c r="A25" s="76" t="s">
        <v>75</v>
      </c>
      <c r="B25" s="87">
        <v>13</v>
      </c>
      <c r="C25" s="92" t="s">
        <v>76</v>
      </c>
      <c r="D25" s="88"/>
      <c r="E25" s="88"/>
      <c r="F25" s="88"/>
      <c r="G25" s="89"/>
      <c r="H25" s="90">
        <f>+'Anexo 2 Bis'!D18</f>
        <v>0</v>
      </c>
      <c r="I25" s="90">
        <f>+'Anexo I Programacion Financiera'!K25</f>
        <v>0</v>
      </c>
      <c r="J25" s="90">
        <f>+H25-I25</f>
        <v>0</v>
      </c>
      <c r="K25" s="91" t="s">
        <v>77</v>
      </c>
    </row>
    <row r="26" spans="1:12" ht="18.75" customHeight="1">
      <c r="A26" s="76" t="s">
        <v>78</v>
      </c>
      <c r="B26" s="87">
        <v>14</v>
      </c>
      <c r="C26" s="92" t="s">
        <v>79</v>
      </c>
      <c r="D26" s="88"/>
      <c r="E26" s="88"/>
      <c r="F26" s="88"/>
      <c r="G26" s="89"/>
      <c r="H26" s="90">
        <f>+H24-H25</f>
        <v>0</v>
      </c>
      <c r="I26" s="90">
        <f>+I24-I25</f>
        <v>0</v>
      </c>
      <c r="J26" s="90">
        <f>+J24-J25</f>
        <v>0</v>
      </c>
      <c r="K26" s="91"/>
    </row>
    <row r="27" spans="1:12" s="39" customFormat="1" ht="24.75" customHeight="1">
      <c r="A27" s="97" t="s">
        <v>80</v>
      </c>
      <c r="B27" s="98">
        <v>15</v>
      </c>
      <c r="C27" s="99" t="s">
        <v>81</v>
      </c>
      <c r="D27" s="100"/>
      <c r="E27" s="100"/>
      <c r="F27" s="100"/>
      <c r="G27" s="101"/>
      <c r="H27" s="102">
        <f>+H23+H26</f>
        <v>-96096306.290000007</v>
      </c>
      <c r="I27" s="102">
        <f>+I23+I26</f>
        <v>-124117372.33</v>
      </c>
      <c r="J27" s="102">
        <f>+J23+J26</f>
        <v>28021066.039999992</v>
      </c>
      <c r="K27" s="83"/>
    </row>
    <row r="29" spans="1:12">
      <c r="A29" s="282"/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</row>
    <row r="30" spans="1:12" s="42" customFormat="1" ht="21" customHeight="1">
      <c r="A30" s="40"/>
      <c r="B30" s="40"/>
      <c r="C30" s="41"/>
      <c r="D30" s="298"/>
      <c r="E30" s="298"/>
      <c r="F30" s="298"/>
      <c r="G30" s="298"/>
      <c r="H30" s="273"/>
      <c r="I30" s="273"/>
      <c r="J30" s="298"/>
      <c r="K30" s="273"/>
    </row>
    <row r="31" spans="1:12" s="42" customFormat="1" ht="9" customHeight="1">
      <c r="A31" s="40"/>
      <c r="B31" s="40"/>
      <c r="C31" s="43"/>
      <c r="D31" s="272"/>
      <c r="E31" s="272"/>
      <c r="F31" s="272"/>
      <c r="G31" s="272"/>
      <c r="H31" s="273"/>
      <c r="I31" s="273"/>
      <c r="J31" s="272"/>
      <c r="K31" s="273"/>
    </row>
    <row r="32" spans="1:12" s="42" customFormat="1" ht="9.75" customHeight="1">
      <c r="A32" s="40"/>
      <c r="B32" s="40"/>
      <c r="C32" s="43"/>
      <c r="D32" s="272"/>
      <c r="E32" s="272"/>
      <c r="F32" s="272"/>
      <c r="G32" s="272"/>
      <c r="H32" s="273"/>
      <c r="I32" s="273"/>
      <c r="J32" s="272"/>
      <c r="K32" s="273"/>
    </row>
  </sheetData>
  <mergeCells count="9">
    <mergeCell ref="A1:K1"/>
    <mergeCell ref="A3:K3"/>
    <mergeCell ref="J31:K31"/>
    <mergeCell ref="J32:K32"/>
    <mergeCell ref="D30:I30"/>
    <mergeCell ref="J30:K30"/>
    <mergeCell ref="D31:I31"/>
    <mergeCell ref="D32:I32"/>
    <mergeCell ref="A29:L29"/>
  </mergeCells>
  <phoneticPr fontId="5" type="noConversion"/>
  <pageMargins left="0.98425196850393704" right="0.39370078740157483" top="1.5748031496062993" bottom="1" header="0" footer="0"/>
  <pageSetup paperSize="9" scale="95" orientation="landscape" horizontalDpi="4294967294" verticalDpi="300" r:id="rId1"/>
  <headerFooter alignWithMargins="0"/>
  <legacyDrawing r:id="rId2"/>
  <oleObjects>
    <oleObject progId="PBrush" shapeId="204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4</vt:i4>
      </vt:variant>
    </vt:vector>
  </HeadingPairs>
  <TitlesOfParts>
    <vt:vector size="20" baseType="lpstr">
      <vt:lpstr>Anexo I Programacion Financiera</vt:lpstr>
      <vt:lpstr>Anexo 1 Archi TXT</vt:lpstr>
      <vt:lpstr>anexo 2 </vt:lpstr>
      <vt:lpstr>anexo 2 Archi-TXT</vt:lpstr>
      <vt:lpstr>Anexo 2 Bis</vt:lpstr>
      <vt:lpstr>anexo 2 bis Archi-TXT</vt:lpstr>
      <vt:lpstr>anexo 3 </vt:lpstr>
      <vt:lpstr>Anexo 3 Archi txt</vt:lpstr>
      <vt:lpstr>Anexo 4 </vt:lpstr>
      <vt:lpstr>anexo 4 arch txt </vt:lpstr>
      <vt:lpstr>ANEXO 30 INC. C</vt:lpstr>
      <vt:lpstr>ANEXO 30 INC. D</vt:lpstr>
      <vt:lpstr>Anexo 6</vt:lpstr>
      <vt:lpstr>anexo 6 arch txt</vt:lpstr>
      <vt:lpstr>Hoja1</vt:lpstr>
      <vt:lpstr>Hoja2</vt:lpstr>
      <vt:lpstr>'anexo 2 '!Área_de_impresión</vt:lpstr>
      <vt:lpstr>'ANEXO 30 INC. C'!Área_de_impresión</vt:lpstr>
      <vt:lpstr>'Anexo 4 '!Área_de_impresión</vt:lpstr>
      <vt:lpstr>'Anexo I Programacion Financiera'!Área_de_impresión</vt:lpstr>
    </vt:vector>
  </TitlesOfParts>
  <Company>Garay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</dc:creator>
  <cp:lastModifiedBy>Usuario</cp:lastModifiedBy>
  <cp:lastPrinted>2017-08-28T12:00:38Z</cp:lastPrinted>
  <dcterms:created xsi:type="dcterms:W3CDTF">2005-10-29T15:03:20Z</dcterms:created>
  <dcterms:modified xsi:type="dcterms:W3CDTF">2017-08-28T13:26:28Z</dcterms:modified>
</cp:coreProperties>
</file>