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5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'!$A$1:$O$23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C2" i="5"/>
  <c r="J18" i="1"/>
  <c r="O18" s="1"/>
  <c r="O7" i="2" s="1"/>
  <c r="J15" i="1"/>
  <c r="M14"/>
  <c r="M4" i="2" s="1"/>
  <c r="J13" i="1"/>
  <c r="J12"/>
  <c r="M12" s="1"/>
  <c r="I17" i="4"/>
  <c r="I14"/>
  <c r="I15" s="1"/>
  <c r="I28" i="10"/>
  <c r="J28"/>
  <c r="O7" i="9"/>
  <c r="K7"/>
  <c r="I25" i="4"/>
  <c r="I26" s="1"/>
  <c r="K15" i="5" s="1"/>
  <c r="K17" i="8"/>
  <c r="S6" i="9" s="1"/>
  <c r="J13" i="8"/>
  <c r="K13"/>
  <c r="J14"/>
  <c r="Q3" i="9" s="1"/>
  <c r="K14" i="8"/>
  <c r="S3" i="9" s="1"/>
  <c r="J15" i="8"/>
  <c r="Q4" i="9" s="1"/>
  <c r="K15" i="8"/>
  <c r="I15" i="13" s="1"/>
  <c r="J16" i="8"/>
  <c r="Q5" i="9" s="1"/>
  <c r="K16" i="8"/>
  <c r="S5" i="9" s="1"/>
  <c r="J18" i="8"/>
  <c r="K18"/>
  <c r="S7" i="9" s="1"/>
  <c r="M3"/>
  <c r="O19" i="1"/>
  <c r="O17"/>
  <c r="O6" i="2" s="1"/>
  <c r="O16" i="1"/>
  <c r="O15"/>
  <c r="O5" i="2" s="1"/>
  <c r="O14" i="1"/>
  <c r="O4" i="2" s="1"/>
  <c r="O13" i="1"/>
  <c r="O3" i="2" s="1"/>
  <c r="O12" i="1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H25" i="4"/>
  <c r="H26" s="1"/>
  <c r="I15" i="5" s="1"/>
  <c r="M13" i="1"/>
  <c r="M3" i="2" s="1"/>
  <c r="M15" i="1"/>
  <c r="M5" i="2" s="1"/>
  <c r="M16" i="1"/>
  <c r="M17"/>
  <c r="M6" i="2" s="1"/>
  <c r="M18" i="1"/>
  <c r="M7" i="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20" i="1"/>
  <c r="C20"/>
  <c r="D20"/>
  <c r="I20"/>
  <c r="J20"/>
  <c r="K20"/>
  <c r="L20"/>
  <c r="D7" i="2"/>
  <c r="L3"/>
  <c r="L4"/>
  <c r="L5"/>
  <c r="L6"/>
  <c r="L7"/>
  <c r="K3"/>
  <c r="K4"/>
  <c r="K5"/>
  <c r="K6"/>
  <c r="K7"/>
  <c r="J3"/>
  <c r="J4"/>
  <c r="J5"/>
  <c r="J6"/>
  <c r="J7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J2"/>
  <c r="I2"/>
  <c r="G2"/>
  <c r="F2"/>
  <c r="E2"/>
  <c r="I20" i="8"/>
  <c r="D20"/>
  <c r="C20"/>
  <c r="O3" i="9"/>
  <c r="O4"/>
  <c r="O5"/>
  <c r="O6"/>
  <c r="M4"/>
  <c r="M7"/>
  <c r="K3"/>
  <c r="K4"/>
  <c r="K5"/>
  <c r="K6"/>
  <c r="O2"/>
  <c r="K2"/>
  <c r="I3"/>
  <c r="I4"/>
  <c r="I5"/>
  <c r="I6"/>
  <c r="I7"/>
  <c r="I2"/>
  <c r="G3"/>
  <c r="G4"/>
  <c r="G5"/>
  <c r="G6"/>
  <c r="G7"/>
  <c r="G2"/>
  <c r="E7"/>
  <c r="A3"/>
  <c r="A4"/>
  <c r="A5"/>
  <c r="A6"/>
  <c r="A7"/>
  <c r="A2"/>
  <c r="E3"/>
  <c r="E4"/>
  <c r="E5"/>
  <c r="E6"/>
  <c r="E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M10" i="5" s="1"/>
  <c r="H14" i="4"/>
  <c r="I3" i="5" s="1"/>
  <c r="H13" i="4"/>
  <c r="J13" s="1"/>
  <c r="H17"/>
  <c r="J16"/>
  <c r="M5" i="5" s="1"/>
  <c r="I19" i="4"/>
  <c r="C3" i="5"/>
  <c r="C4"/>
  <c r="C5"/>
  <c r="C6"/>
  <c r="C7"/>
  <c r="C8"/>
  <c r="C9"/>
  <c r="C10"/>
  <c r="C11"/>
  <c r="C12"/>
  <c r="C13"/>
  <c r="C14"/>
  <c r="C15"/>
  <c r="C16"/>
  <c r="M11"/>
  <c r="M13"/>
  <c r="K5"/>
  <c r="K10"/>
  <c r="K11"/>
  <c r="K13"/>
  <c r="I10"/>
  <c r="I11"/>
  <c r="I13"/>
  <c r="G3"/>
  <c r="G4"/>
  <c r="G5"/>
  <c r="G6"/>
  <c r="G7"/>
  <c r="G8"/>
  <c r="G9"/>
  <c r="G10"/>
  <c r="G11"/>
  <c r="G12"/>
  <c r="G13"/>
  <c r="G14"/>
  <c r="G15"/>
  <c r="G16"/>
  <c r="E3"/>
  <c r="E4"/>
  <c r="E5"/>
  <c r="E6"/>
  <c r="E7"/>
  <c r="E8"/>
  <c r="E9"/>
  <c r="E10"/>
  <c r="E11"/>
  <c r="E12"/>
  <c r="E13"/>
  <c r="E14"/>
  <c r="E15"/>
  <c r="E16"/>
  <c r="E2"/>
  <c r="A3"/>
  <c r="A4"/>
  <c r="A5"/>
  <c r="A6"/>
  <c r="A7"/>
  <c r="A8"/>
  <c r="A9"/>
  <c r="A10"/>
  <c r="A11"/>
  <c r="A12"/>
  <c r="A13"/>
  <c r="A14"/>
  <c r="A15"/>
  <c r="A16"/>
  <c r="A2"/>
  <c r="K2"/>
  <c r="G2"/>
  <c r="I2"/>
  <c r="K8"/>
  <c r="I5"/>
  <c r="H24" i="13"/>
  <c r="I15" i="14" s="1"/>
  <c r="K23" i="13"/>
  <c r="K14"/>
  <c r="K21"/>
  <c r="K22"/>
  <c r="H11"/>
  <c r="I2" i="14" s="1"/>
  <c r="H18" i="13"/>
  <c r="M5" i="14"/>
  <c r="M12"/>
  <c r="M13"/>
  <c r="M14"/>
  <c r="K5"/>
  <c r="K12"/>
  <c r="K13"/>
  <c r="K14"/>
  <c r="I3"/>
  <c r="I4"/>
  <c r="I5"/>
  <c r="I6"/>
  <c r="I7"/>
  <c r="I8"/>
  <c r="I10"/>
  <c r="I11"/>
  <c r="I12"/>
  <c r="I13"/>
  <c r="I14"/>
  <c r="A11"/>
  <c r="A12"/>
  <c r="A13"/>
  <c r="A14"/>
  <c r="A15"/>
  <c r="A16"/>
  <c r="E11"/>
  <c r="E12"/>
  <c r="E13"/>
  <c r="E14"/>
  <c r="E15"/>
  <c r="E16"/>
  <c r="G16"/>
  <c r="G14"/>
  <c r="G15"/>
  <c r="G11"/>
  <c r="G12"/>
  <c r="G13"/>
  <c r="G10"/>
  <c r="E10"/>
  <c r="A10"/>
  <c r="A8"/>
  <c r="A9"/>
  <c r="E8"/>
  <c r="E9"/>
  <c r="G9"/>
  <c r="G3"/>
  <c r="G4"/>
  <c r="G5"/>
  <c r="G6"/>
  <c r="G7"/>
  <c r="G8"/>
  <c r="E3"/>
  <c r="E4"/>
  <c r="E5"/>
  <c r="E6"/>
  <c r="E7"/>
  <c r="E2"/>
  <c r="A3"/>
  <c r="A4"/>
  <c r="A5"/>
  <c r="A6"/>
  <c r="A7"/>
  <c r="A2"/>
  <c r="G2"/>
  <c r="H28" i="10"/>
  <c r="M14"/>
  <c r="M17"/>
  <c r="J18" l="1"/>
  <c r="F7" i="12" s="1"/>
  <c r="J17" i="8"/>
  <c r="Q6" i="9" s="1"/>
  <c r="J17" i="4"/>
  <c r="M6" i="5" s="1"/>
  <c r="D22" i="8"/>
  <c r="H19" i="4"/>
  <c r="I8" i="5" s="1"/>
  <c r="H20" i="4"/>
  <c r="I9" i="5" s="1"/>
  <c r="H7" i="2"/>
  <c r="H5"/>
  <c r="G4" i="12"/>
  <c r="I20" i="4"/>
  <c r="K9" i="5" s="1"/>
  <c r="H25" i="13"/>
  <c r="I16" i="14" s="1"/>
  <c r="H2" i="2"/>
  <c r="G7" i="12"/>
  <c r="K23" i="10"/>
  <c r="G12" i="12" s="1"/>
  <c r="L26" i="10"/>
  <c r="H15" i="12" s="1"/>
  <c r="I22" i="8"/>
  <c r="M20" i="1"/>
  <c r="M2" i="2"/>
  <c r="O20" i="1"/>
  <c r="H6" i="2"/>
  <c r="N14" i="1"/>
  <c r="N4" i="2" s="1"/>
  <c r="E20" i="1"/>
  <c r="I17" i="13"/>
  <c r="K8" i="14" s="1"/>
  <c r="I24" i="13"/>
  <c r="K15" i="14" s="1"/>
  <c r="I14" i="5"/>
  <c r="M6" i="9"/>
  <c r="Q7"/>
  <c r="K6" i="5"/>
  <c r="I18" i="4"/>
  <c r="K7" i="5" s="1"/>
  <c r="K4"/>
  <c r="K3"/>
  <c r="J14" i="4"/>
  <c r="M3" i="5" s="1"/>
  <c r="J19" i="4"/>
  <c r="M8" i="5" s="1"/>
  <c r="M2"/>
  <c r="I6"/>
  <c r="H15" i="4"/>
  <c r="N2" i="2"/>
  <c r="S4" i="9"/>
  <c r="Q2"/>
  <c r="D7" i="12"/>
  <c r="L18" i="10"/>
  <c r="H7" i="12" s="1"/>
  <c r="H23" i="10"/>
  <c r="E7" i="12"/>
  <c r="I23" i="10"/>
  <c r="I9" i="14"/>
  <c r="J23" i="10"/>
  <c r="I19" i="13"/>
  <c r="J25" i="4"/>
  <c r="M5" i="9"/>
  <c r="E20" i="8"/>
  <c r="H3" i="2"/>
  <c r="N13" i="1"/>
  <c r="N3" i="2" s="1"/>
  <c r="L15" i="10"/>
  <c r="H4" i="12" s="1"/>
  <c r="E4"/>
  <c r="D4"/>
  <c r="D8"/>
  <c r="D15"/>
  <c r="K14" i="5"/>
  <c r="C22" i="8"/>
  <c r="O2" i="2"/>
  <c r="M2" i="9"/>
  <c r="L20" i="10"/>
  <c r="H9" i="12" s="1"/>
  <c r="I16" i="13" l="1"/>
  <c r="I20"/>
  <c r="K11" i="14" s="1"/>
  <c r="J20" i="8"/>
  <c r="K27" i="10"/>
  <c r="G16" i="12" s="1"/>
  <c r="I23" i="4"/>
  <c r="K12" i="5" s="1"/>
  <c r="J20" i="4"/>
  <c r="M9" i="5" s="1"/>
  <c r="K17" i="13"/>
  <c r="M8" i="14" s="1"/>
  <c r="N20" i="1"/>
  <c r="K24" i="13"/>
  <c r="M15" i="14" s="1"/>
  <c r="J15" i="4"/>
  <c r="J18" s="1"/>
  <c r="H18"/>
  <c r="I4" i="5"/>
  <c r="K6" i="14"/>
  <c r="K15" i="13"/>
  <c r="M6" i="14" s="1"/>
  <c r="E22" i="8"/>
  <c r="K10" i="14"/>
  <c r="K19" i="13"/>
  <c r="H27" i="10"/>
  <c r="D16" i="12" s="1"/>
  <c r="D12"/>
  <c r="L23" i="10"/>
  <c r="K13" i="13"/>
  <c r="M4" i="14" s="1"/>
  <c r="K4"/>
  <c r="K16" i="13"/>
  <c r="M7" i="14" s="1"/>
  <c r="K7"/>
  <c r="I12" i="13"/>
  <c r="K20" i="8"/>
  <c r="S2" i="9"/>
  <c r="J26" i="4"/>
  <c r="M15" i="5" s="1"/>
  <c r="M14"/>
  <c r="J27" i="10"/>
  <c r="F16" i="12" s="1"/>
  <c r="F12"/>
  <c r="E12"/>
  <c r="I27" i="10"/>
  <c r="E16" i="12" s="1"/>
  <c r="I18" i="13" l="1"/>
  <c r="K9" i="14" s="1"/>
  <c r="K20" i="13"/>
  <c r="M11" i="14" s="1"/>
  <c r="I27" i="4"/>
  <c r="K16" i="5" s="1"/>
  <c r="M4"/>
  <c r="H23" i="4"/>
  <c r="I7" i="5"/>
  <c r="K22" i="8"/>
  <c r="H12" i="12"/>
  <c r="L27" i="10"/>
  <c r="H16" i="12" s="1"/>
  <c r="M10" i="14"/>
  <c r="J23" i="4"/>
  <c r="M7" i="5"/>
  <c r="K12" i="13"/>
  <c r="I11"/>
  <c r="K3" i="14"/>
  <c r="K18" i="13" l="1"/>
  <c r="M9" i="14" s="1"/>
  <c r="H27" i="4"/>
  <c r="I16" i="5" s="1"/>
  <c r="I12"/>
  <c r="I25" i="13"/>
  <c r="K16" i="14" s="1"/>
  <c r="K2"/>
  <c r="M12" i="5"/>
  <c r="J27" i="4"/>
  <c r="M16" i="5" s="1"/>
  <c r="K11" i="13"/>
  <c r="M3" i="14"/>
  <c r="M2" l="1"/>
  <c r="K25" i="13"/>
  <c r="M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<sst xmlns="http://schemas.openxmlformats.org/spreadsheetml/2006/main" count="572" uniqueCount="195">
  <si>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</si>
  <si>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</si>
  <si>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</si>
  <si>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</si>
  <si>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</si>
  <si>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</si>
  <si>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</si>
  <si>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</si>
  <si>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</si>
  <si>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</si>
  <si>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</si>
  <si>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</si>
  <si>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</si>
  <si>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</si>
  <si>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</si>
  <si>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</si>
  <si>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</si>
  <si>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</si>
  <si>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</si>
  <si>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</si>
  <si>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</si>
  <si>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</si>
  <si>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</si>
  <si>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</si>
  <si>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</si>
  <si>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</si>
  <si>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</si>
  <si>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</si>
  <si>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</si>
  <si>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</si>
  <si>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</si>
  <si>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</si>
  <si>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</si>
  <si>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</si>
  <si>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</si>
  <si>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</si>
  <si>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</si>
  <si>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</si>
  <si>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</si>
  <si>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</si>
  <si>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</si>
  <si>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</si>
  <si>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</si>
  <si>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</si>
  <si>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</si>
  <si>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</si>
  <si>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</si>
  <si>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</si>
  <si>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</si>
  <si>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</si>
  <si>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</si>
  <si>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</si>
  <si>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</si>
  <si>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</si>
  <si>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</si>
  <si>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</si>
  <si>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</si>
  <si>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</si>
  <si>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</si>
  <si>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</si>
  <si>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</si>
  <si>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</si>
  <si>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</si>
  <si>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</si>
  <si>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</si>
  <si>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</si>
  <si>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</si>
  <si>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</si>
  <si>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</si>
  <si>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</si>
  <si>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</si>
  <si>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</si>
  <si>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</si>
  <si>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</si>
  <si>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</si>
  <si>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</si>
  <si>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</si>
  <si>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</si>
  <si>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</si>
  <si>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</si>
  <si>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</si>
  <si>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</si>
  <si>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</si>
  <si>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</si>
  <si>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</si>
  <si>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</si>
  <si>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</si>
  <si>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</si>
  <si>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</si>
  <si>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</si>
  <si>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</si>
  <si>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</si>
  <si>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</si>
  <si>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</si>
  <si>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</si>
  <si>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</si>
  <si>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</si>
  <si>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</si>
  <si>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</si>
  <si>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</si>
  <si>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</si>
  <si>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</si>
  <si>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</si>
  <si>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</si>
  <si>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</si>
  <si>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</si>
  <si>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</si>
  <si>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</si>
  <si>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</si>
  <si>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</si>
  <si>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</si>
  <si>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</si>
  <si>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</si>
  <si>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</si>
  <si>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</si>
  <si>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</si>
  <si>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</si>
  <si>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</si>
  <si>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</si>
  <si>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</si>
  <si>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</si>
  <si>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</si>
  <si>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</si>
  <si>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</si>
  <si>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</si>
  <si>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</si>
  <si>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</si>
  <si>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</si>
  <si>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</si>
  <si>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</si>
  <si>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</si>
  <si>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</si>
  <si>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</si>
  <si>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</si>
  <si>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</si>
  <si>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</si>
  <si>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</si>
  <si>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</si>
  <si>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</si>
  <si>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</si>
  <si>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</si>
  <si>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</si>
  <si>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</si>
  <si>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</si>
  <si>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</si>
  <si>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</si>
  <si>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</si>
  <si>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</si>
  <si>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</si>
  <si>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</si>
  <si>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</si>
  <si>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</si>
  <si>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</si>
  <si>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</si>
  <si>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</si>
  <si>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</si>
  <si>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</si>
  <si>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</si>
  <si>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</si>
  <si>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</si>
  <si>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</si>
  <si>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</si>
  <si>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</si>
  <si>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</si>
  <si>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</si>
  <si>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</si>
  <si>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</si>
  <si>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</si>
  <si>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</si>
  <si>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</si>
  <si>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</si>
  <si>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</si>
  <si>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</si>
  <si>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</si>
  <si>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</si>
  <si>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EJERCICIO:  2.015</t>
  </si>
  <si>
    <t xml:space="preserve"> POR FALTA DE SANCION Y PROMULGACION DEL PRESUPUESTO CORRESPONDIENTE AL EJERCICIO 2015 A LA FECHA DE PRESENTACIÓN DE ESTE ANEXO, </t>
  </si>
  <si>
    <t>SE PROCEDE SEGÚN LO DISPUESTO POR LA RESOLUCIÓN N° 198-HyF-15.</t>
  </si>
  <si>
    <t xml:space="preserve">ANTE LA CIRCUNSTANCIA DESCRIPTA EN EL PÁRRAFO ANTERIOR SE APLICA EL ART. 27 DE LA LEY DE ADMINISTRACIÓN </t>
  </si>
  <si>
    <t>FINANCIERA N° 8706</t>
  </si>
  <si>
    <t xml:space="preserve">LAS DIFERENCIAS ENTRE LO EJECUTADO Y PROGRAMADO EN EL TRIMESTRE EN GASTOS CORRIENTES SE DEBEN </t>
  </si>
  <si>
    <t>DIFERIMIENTO DE DICHOS GASTOS A TRIMESTRES POSTERIORES.</t>
  </si>
  <si>
    <t>TACIÓN DEL ANEXO I  PROGRAMACIÓN FINANCIERA SE PROCEDE SEGÚN LO DISPUESTO POR LA RESOLUCIÓN N° 198-HyF-15.</t>
  </si>
  <si>
    <t xml:space="preserve"> POR FALTA DE SANCION Y PROMULGACION DEL PRESUPUESTO CORRESPONDIENTE AL EJERCICIO 2015 A LA FECHA DE PRESEN-</t>
  </si>
  <si>
    <t>A LA CARGA DEL ANEXO DE PROGRAMACIÓN FINANCIERA.</t>
  </si>
  <si>
    <t xml:space="preserve">A LA APLICACIÓN DE PARITARIAS, SIENDO POSIBLE SU IMPUTACIÓN POR UN INCREMENTO DE PARTIDAS POSTERIOR </t>
  </si>
  <si>
    <t>Las medidas tomadas para la corrección de desvíos son las siguientes:</t>
  </si>
  <si>
    <t xml:space="preserve">2) GASTOS DE CAPITAL: la diferencia responde a adquisiciones que se postergan a los trimestres posteriores, como es la adquisi- </t>
  </si>
  <si>
    <t xml:space="preserve">                                         ción  de equipamiento para los inmuebles de la Honorable Cámara de Diputados, dichos gastos se ejecu-           </t>
  </si>
  <si>
    <t xml:space="preserve">            tarán en su momento por lo que se corrigen de esa forma los desvíos. </t>
  </si>
  <si>
    <t xml:space="preserve">           </t>
  </si>
  <si>
    <t>1) GASTOS CORRIENTES: la diferencia responde al registro en SIDICO del incremento de sueldos por paritarias, a partir del incremen-</t>
  </si>
  <si>
    <t xml:space="preserve">                                          to de partidas se registra en forma normal, por lo que se corrigen de esa forma los desvíos.</t>
  </si>
  <si>
    <t>LAS DIFERENCIAS ENTRE LO EJECUTADO Y PROGRAMADO EN EL TRIMESTRE EN GASTOS DE CAPITAL SE DEBEN  AL</t>
  </si>
  <si>
    <t>|</t>
  </si>
</sst>
</file>

<file path=xl/styles.xml><?xml version="1.0" encoding="utf-8"?>
<styleSheet xmlns="http://schemas.openxmlformats.org/spreadsheetml/2006/main">
  <fonts count="26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4" xfId="1" applyBorder="1"/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20" fillId="0" borderId="4" xfId="0" applyFont="1" applyBorder="1" applyAlignment="1">
      <alignment horizontal="center"/>
    </xf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20" fillId="0" borderId="36" xfId="0" applyFont="1" applyBorder="1" applyAlignment="1">
      <alignment horizontal="center"/>
    </xf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0" fontId="17" fillId="0" borderId="0" xfId="1" applyFont="1" applyBorder="1" applyAlignment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17" fillId="0" borderId="0" xfId="1" applyFont="1" applyBorder="1" applyAlignment="1">
      <alignment horizontal="left" vertical="center"/>
    </xf>
    <xf numFmtId="0" fontId="17" fillId="0" borderId="0" xfId="0" applyFont="1" applyBorder="1"/>
    <xf numFmtId="0" fontId="6" fillId="0" borderId="0" xfId="0" applyFont="1" applyBorder="1" applyAlignment="1">
      <alignment horizontal="center"/>
    </xf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5" fillId="0" borderId="0" xfId="1" applyAlignment="1">
      <alignment horizontal="center"/>
    </xf>
    <xf numFmtId="1" fontId="5" fillId="0" borderId="0" xfId="1" applyNumberFormat="1" applyFont="1" applyAlignment="1">
      <alignment horizontal="center"/>
    </xf>
    <xf numFmtId="2" fontId="5" fillId="0" borderId="0" xfId="1" applyNumberFormat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horizontal="center"/>
    </xf>
    <xf numFmtId="4" fontId="7" fillId="0" borderId="0" xfId="1" applyNumberFormat="1" applyFont="1" applyFill="1" applyAlignment="1"/>
    <xf numFmtId="4" fontId="3" fillId="0" borderId="2" xfId="0" applyNumberFormat="1" applyFont="1" applyFill="1" applyBorder="1" applyAlignment="1">
      <alignment horizontal="right"/>
    </xf>
    <xf numFmtId="4" fontId="24" fillId="0" borderId="0" xfId="0" applyNumberFormat="1" applyFont="1" applyFill="1" applyAlignment="1"/>
    <xf numFmtId="4" fontId="9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2" fontId="3" fillId="0" borderId="1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0" fontId="25" fillId="0" borderId="0" xfId="1" applyFont="1" applyBorder="1" applyAlignment="1">
      <alignment horizontal="left" wrapText="1"/>
    </xf>
    <xf numFmtId="0" fontId="0" fillId="0" borderId="0" xfId="0" applyBorder="1"/>
    <xf numFmtId="0" fontId="17" fillId="0" borderId="0" xfId="1" applyFont="1" applyBorder="1" applyAlignment="1">
      <alignment horizontal="left" wrapText="1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2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8" xfId="0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16" fillId="0" borderId="27" xfId="0" applyFont="1" applyBorder="1" applyAlignment="1"/>
    <xf numFmtId="0" fontId="16" fillId="0" borderId="28" xfId="0" applyFont="1" applyBorder="1" applyAlignment="1"/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4" fontId="13" fillId="0" borderId="0" xfId="0" applyNumberFormat="1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usica\mc\2005\ley%20responsabilidad%20fiscal\acuerdo%203949%20Legislatura\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14" workbookViewId="0">
      <selection activeCell="A29" sqref="A29:L30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130" customWidth="1"/>
    <col min="9" max="11" width="13.75" style="130" customWidth="1"/>
    <col min="12" max="12" width="16" style="130" customWidth="1"/>
    <col min="13" max="16384" width="10" style="20"/>
  </cols>
  <sheetData>
    <row r="1" spans="1:16" ht="15">
      <c r="A1" s="259" t="s">
        <v>0</v>
      </c>
      <c r="B1" s="259"/>
      <c r="C1" s="260"/>
      <c r="D1" s="260"/>
      <c r="E1" s="260"/>
      <c r="F1" s="260"/>
      <c r="G1" s="260"/>
      <c r="H1" s="260"/>
      <c r="I1" s="260"/>
      <c r="J1" s="260"/>
      <c r="K1" s="260"/>
      <c r="L1" s="12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130"/>
      <c r="I2" s="130"/>
      <c r="J2" s="130"/>
      <c r="K2" s="130"/>
      <c r="L2" s="130"/>
      <c r="M2" s="20"/>
      <c r="N2" s="20"/>
      <c r="O2" s="20"/>
      <c r="P2" s="20"/>
    </row>
    <row r="3" spans="1:16" s="21" customFormat="1">
      <c r="A3" s="261" t="s">
        <v>114</v>
      </c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13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131"/>
      <c r="I5" s="33"/>
      <c r="J5" s="33" t="s">
        <v>40</v>
      </c>
      <c r="K5" s="131" t="s">
        <v>162</v>
      </c>
    </row>
    <row r="6" spans="1:16">
      <c r="A6" s="50" t="s">
        <v>174</v>
      </c>
      <c r="B6" s="11">
        <v>2015</v>
      </c>
      <c r="C6" s="12"/>
      <c r="D6" s="9"/>
      <c r="E6" s="9"/>
      <c r="F6" s="24"/>
      <c r="G6" s="9"/>
      <c r="H6" s="33"/>
      <c r="I6" s="33"/>
      <c r="J6" s="33"/>
      <c r="K6" s="33"/>
    </row>
    <row r="7" spans="1:16">
      <c r="A7" s="23"/>
      <c r="B7" s="23"/>
      <c r="C7" s="12"/>
      <c r="D7" s="9"/>
      <c r="E7" s="9"/>
      <c r="F7" s="9"/>
      <c r="G7" s="9"/>
      <c r="H7" s="33"/>
      <c r="I7" s="33"/>
      <c r="J7" s="33"/>
      <c r="K7" s="33"/>
    </row>
    <row r="8" spans="1:16" ht="0.75" customHeight="1">
      <c r="A8" s="15"/>
      <c r="B8" s="15"/>
    </row>
    <row r="9" spans="1:16" ht="13.5" customHeight="1">
      <c r="A9" s="25"/>
      <c r="B9" s="26"/>
      <c r="C9" s="27"/>
      <c r="D9" s="26"/>
      <c r="E9" s="26"/>
      <c r="F9" s="26"/>
      <c r="G9" s="26"/>
      <c r="H9" s="132"/>
      <c r="I9" s="133"/>
      <c r="J9" s="134"/>
      <c r="K9" s="134"/>
      <c r="L9" s="135" t="s">
        <v>119</v>
      </c>
    </row>
    <row r="10" spans="1:16">
      <c r="A10" s="28"/>
      <c r="B10" s="15"/>
      <c r="C10" s="29" t="s">
        <v>46</v>
      </c>
      <c r="D10" s="29"/>
      <c r="E10" s="29"/>
      <c r="F10" s="29"/>
      <c r="G10" s="29"/>
      <c r="H10" s="136" t="s">
        <v>115</v>
      </c>
      <c r="I10" s="136" t="s">
        <v>116</v>
      </c>
      <c r="J10" s="136" t="s">
        <v>117</v>
      </c>
      <c r="K10" s="136" t="s">
        <v>118</v>
      </c>
      <c r="L10" s="137" t="s">
        <v>120</v>
      </c>
    </row>
    <row r="11" spans="1:16">
      <c r="A11" s="30"/>
      <c r="B11" s="31"/>
      <c r="C11" s="32"/>
      <c r="D11" s="32"/>
      <c r="E11" s="32"/>
      <c r="F11" s="32"/>
      <c r="G11" s="32"/>
      <c r="H11" s="138"/>
      <c r="I11" s="139"/>
      <c r="J11" s="140"/>
      <c r="K11" s="140"/>
      <c r="L11" s="141" t="s">
        <v>27</v>
      </c>
    </row>
    <row r="12" spans="1:16">
      <c r="A12" s="28"/>
      <c r="B12" s="15"/>
      <c r="C12" s="9"/>
      <c r="D12" s="9"/>
      <c r="E12" s="9"/>
      <c r="F12" s="9"/>
      <c r="G12" s="9"/>
      <c r="H12" s="142"/>
      <c r="I12" s="142"/>
      <c r="J12" s="142"/>
      <c r="K12" s="143"/>
      <c r="L12" s="142"/>
    </row>
    <row r="13" spans="1:16">
      <c r="A13" s="28" t="s">
        <v>53</v>
      </c>
      <c r="B13" s="52">
        <v>1</v>
      </c>
      <c r="C13" s="9" t="s">
        <v>54</v>
      </c>
      <c r="D13" s="33"/>
      <c r="E13" s="33"/>
      <c r="F13" s="33"/>
      <c r="G13" s="34"/>
      <c r="H13" s="142">
        <v>0</v>
      </c>
      <c r="I13" s="142">
        <v>0</v>
      </c>
      <c r="J13" s="142">
        <v>0</v>
      </c>
      <c r="K13" s="143">
        <v>0</v>
      </c>
      <c r="L13" s="142">
        <f>SUM(H13:K13)</f>
        <v>0</v>
      </c>
    </row>
    <row r="14" spans="1:16">
      <c r="A14" s="28" t="s">
        <v>56</v>
      </c>
      <c r="B14" s="52">
        <v>2</v>
      </c>
      <c r="C14" s="23" t="s">
        <v>57</v>
      </c>
      <c r="D14" s="33"/>
      <c r="E14" s="33"/>
      <c r="F14" s="33"/>
      <c r="G14" s="34"/>
      <c r="H14" s="140">
        <v>57336569.590000004</v>
      </c>
      <c r="I14" s="140">
        <v>82288778.530000001</v>
      </c>
      <c r="J14" s="140">
        <v>41887912.75</v>
      </c>
      <c r="K14" s="140">
        <v>41887912.75</v>
      </c>
      <c r="L14" s="142">
        <f>SUM(H14:K14)</f>
        <v>223401173.62</v>
      </c>
      <c r="M14" s="55">
        <f>2482218-411100</f>
        <v>2071118</v>
      </c>
    </row>
    <row r="15" spans="1:16" ht="19.5" customHeight="1">
      <c r="A15" s="28" t="s">
        <v>59</v>
      </c>
      <c r="B15" s="52">
        <v>3</v>
      </c>
      <c r="C15" s="23" t="s">
        <v>60</v>
      </c>
      <c r="D15" s="33"/>
      <c r="E15" s="33"/>
      <c r="F15" s="33"/>
      <c r="G15" s="34"/>
      <c r="H15" s="142">
        <f>+H13-H14</f>
        <v>-57336569.590000004</v>
      </c>
      <c r="I15" s="142">
        <f>+I13-I14</f>
        <v>-82288778.530000001</v>
      </c>
      <c r="J15" s="142">
        <f>+J13-J14</f>
        <v>-41887912.75</v>
      </c>
      <c r="K15" s="143">
        <f>+K13-K14</f>
        <v>-41887912.75</v>
      </c>
      <c r="L15" s="145">
        <f t="shared" ref="L15:L26" si="0">SUM(H15:K15)</f>
        <v>-223401173.62</v>
      </c>
      <c r="M15" s="55"/>
    </row>
    <row r="16" spans="1:16">
      <c r="A16" s="28" t="s">
        <v>61</v>
      </c>
      <c r="B16" s="52">
        <v>4</v>
      </c>
      <c r="C16" s="23" t="s">
        <v>62</v>
      </c>
      <c r="D16" s="35"/>
      <c r="E16" s="35"/>
      <c r="F16" s="35"/>
      <c r="G16" s="36"/>
      <c r="H16" s="143">
        <v>0</v>
      </c>
      <c r="I16" s="142">
        <v>0</v>
      </c>
      <c r="J16" s="142">
        <v>0</v>
      </c>
      <c r="K16" s="143">
        <v>0</v>
      </c>
      <c r="L16" s="142">
        <f t="shared" si="0"/>
        <v>0</v>
      </c>
      <c r="M16" s="55"/>
    </row>
    <row r="17" spans="1:13">
      <c r="A17" s="28" t="s">
        <v>63</v>
      </c>
      <c r="B17" s="52">
        <v>5</v>
      </c>
      <c r="C17" s="23" t="s">
        <v>64</v>
      </c>
      <c r="D17" s="33"/>
      <c r="E17" s="33"/>
      <c r="F17" s="33"/>
      <c r="G17" s="34"/>
      <c r="H17" s="140">
        <v>21870</v>
      </c>
      <c r="I17" s="140">
        <v>33546</v>
      </c>
      <c r="J17" s="140">
        <v>542292</v>
      </c>
      <c r="K17" s="140">
        <v>542292</v>
      </c>
      <c r="L17" s="140">
        <f t="shared" si="0"/>
        <v>1140000</v>
      </c>
      <c r="M17" s="55">
        <f>181100+230000</f>
        <v>411100</v>
      </c>
    </row>
    <row r="18" spans="1:13" ht="19.5" customHeight="1">
      <c r="A18" s="28" t="s">
        <v>65</v>
      </c>
      <c r="B18" s="52">
        <v>6</v>
      </c>
      <c r="C18" s="23" t="s">
        <v>66</v>
      </c>
      <c r="D18" s="33"/>
      <c r="E18" s="33"/>
      <c r="F18" s="33"/>
      <c r="G18" s="34"/>
      <c r="H18" s="142">
        <f>+H15+H16-H17</f>
        <v>-57358439.590000004</v>
      </c>
      <c r="I18" s="142">
        <f>+I15+I16-I17</f>
        <v>-82322324.530000001</v>
      </c>
      <c r="J18" s="142">
        <f>+J15+J16-J17</f>
        <v>-42430204.75</v>
      </c>
      <c r="K18" s="143">
        <f>+K15+K16-K17</f>
        <v>-42430204.75</v>
      </c>
      <c r="L18" s="142">
        <f t="shared" si="0"/>
        <v>-224541173.62</v>
      </c>
      <c r="M18" s="55"/>
    </row>
    <row r="19" spans="1:13">
      <c r="A19" s="28"/>
      <c r="B19" s="52">
        <v>7</v>
      </c>
      <c r="C19" s="50" t="s">
        <v>121</v>
      </c>
      <c r="D19" s="33"/>
      <c r="E19" s="33"/>
      <c r="F19" s="33"/>
      <c r="G19" s="34"/>
      <c r="H19" s="142">
        <f t="shared" ref="H19:K20" si="1">+H13+H16</f>
        <v>0</v>
      </c>
      <c r="I19" s="142">
        <f t="shared" si="1"/>
        <v>0</v>
      </c>
      <c r="J19" s="142">
        <f t="shared" si="1"/>
        <v>0</v>
      </c>
      <c r="K19" s="143">
        <f t="shared" si="1"/>
        <v>0</v>
      </c>
      <c r="L19" s="142">
        <f t="shared" si="0"/>
        <v>0</v>
      </c>
    </row>
    <row r="20" spans="1:13">
      <c r="A20" s="28"/>
      <c r="B20" s="52">
        <v>8</v>
      </c>
      <c r="C20" s="50" t="s">
        <v>122</v>
      </c>
      <c r="D20" s="33"/>
      <c r="E20" s="33"/>
      <c r="F20" s="33"/>
      <c r="G20" s="34"/>
      <c r="H20" s="140">
        <f t="shared" si="1"/>
        <v>57358439.590000004</v>
      </c>
      <c r="I20" s="140">
        <f t="shared" si="1"/>
        <v>82322324.530000001</v>
      </c>
      <c r="J20" s="140">
        <f t="shared" si="1"/>
        <v>42430204.75</v>
      </c>
      <c r="K20" s="144">
        <f t="shared" si="1"/>
        <v>42430204.75</v>
      </c>
      <c r="L20" s="142">
        <f t="shared" si="0"/>
        <v>224541173.62</v>
      </c>
    </row>
    <row r="21" spans="1:13" ht="18" customHeight="1">
      <c r="A21" s="28" t="s">
        <v>67</v>
      </c>
      <c r="B21" s="52">
        <v>9</v>
      </c>
      <c r="C21" s="23" t="s">
        <v>68</v>
      </c>
      <c r="D21" s="33"/>
      <c r="E21" s="33"/>
      <c r="F21" s="33"/>
      <c r="G21" s="34"/>
      <c r="H21" s="142">
        <v>0</v>
      </c>
      <c r="I21" s="142">
        <v>0</v>
      </c>
      <c r="J21" s="142">
        <v>0</v>
      </c>
      <c r="K21" s="143">
        <v>0</v>
      </c>
      <c r="L21" s="145">
        <f t="shared" si="0"/>
        <v>0</v>
      </c>
    </row>
    <row r="22" spans="1:13">
      <c r="A22" s="28" t="s">
        <v>69</v>
      </c>
      <c r="B22" s="52">
        <v>10</v>
      </c>
      <c r="C22" s="23" t="s">
        <v>70</v>
      </c>
      <c r="D22" s="33"/>
      <c r="E22" s="33"/>
      <c r="F22" s="33"/>
      <c r="G22" s="34"/>
      <c r="H22" s="142">
        <v>0</v>
      </c>
      <c r="I22" s="142">
        <v>0</v>
      </c>
      <c r="J22" s="142">
        <v>0</v>
      </c>
      <c r="K22" s="143">
        <v>0</v>
      </c>
      <c r="L22" s="142">
        <f t="shared" si="0"/>
        <v>0</v>
      </c>
    </row>
    <row r="23" spans="1:13" ht="19.5" customHeight="1">
      <c r="A23" s="28" t="s">
        <v>71</v>
      </c>
      <c r="B23" s="52">
        <v>11</v>
      </c>
      <c r="C23" s="23" t="s">
        <v>72</v>
      </c>
      <c r="D23" s="33"/>
      <c r="E23" s="33"/>
      <c r="F23" s="33"/>
      <c r="G23" s="34"/>
      <c r="H23" s="140">
        <f>+H18+H21-H22</f>
        <v>-57358439.590000004</v>
      </c>
      <c r="I23" s="140">
        <f>+I18+I21-I22</f>
        <v>-82322324.530000001</v>
      </c>
      <c r="J23" s="140">
        <f>+J18+J21-J22</f>
        <v>-42430204.75</v>
      </c>
      <c r="K23" s="140">
        <f>+K18+K21-K22</f>
        <v>-42430204.75</v>
      </c>
      <c r="L23" s="140">
        <f t="shared" si="0"/>
        <v>-224541173.62</v>
      </c>
    </row>
    <row r="24" spans="1:13" ht="18.75" customHeight="1">
      <c r="A24" s="28" t="s">
        <v>73</v>
      </c>
      <c r="B24" s="52">
        <v>12</v>
      </c>
      <c r="C24" s="23" t="s">
        <v>74</v>
      </c>
      <c r="D24" s="33"/>
      <c r="E24" s="33"/>
      <c r="F24" s="33"/>
      <c r="G24" s="34"/>
      <c r="H24" s="142"/>
      <c r="I24" s="142"/>
      <c r="J24" s="142"/>
      <c r="K24" s="143"/>
      <c r="L24" s="142">
        <f t="shared" si="0"/>
        <v>0</v>
      </c>
    </row>
    <row r="25" spans="1:13">
      <c r="A25" s="28" t="s">
        <v>75</v>
      </c>
      <c r="B25" s="52">
        <v>13</v>
      </c>
      <c r="C25" s="23" t="s">
        <v>76</v>
      </c>
      <c r="D25" s="33"/>
      <c r="E25" s="33"/>
      <c r="F25" s="33"/>
      <c r="G25" s="34"/>
      <c r="H25" s="142">
        <v>0</v>
      </c>
      <c r="I25" s="142">
        <v>0</v>
      </c>
      <c r="J25" s="142">
        <v>0</v>
      </c>
      <c r="K25" s="143">
        <v>0</v>
      </c>
      <c r="L25" s="142">
        <f t="shared" si="0"/>
        <v>0</v>
      </c>
    </row>
    <row r="26" spans="1:13" ht="18.75" customHeight="1">
      <c r="A26" s="28" t="s">
        <v>78</v>
      </c>
      <c r="B26" s="52">
        <v>14</v>
      </c>
      <c r="C26" s="23" t="s">
        <v>79</v>
      </c>
      <c r="D26" s="33"/>
      <c r="E26" s="33"/>
      <c r="F26" s="33"/>
      <c r="G26" s="34"/>
      <c r="H26" s="142">
        <f>+H24-H25</f>
        <v>0</v>
      </c>
      <c r="I26" s="142">
        <f>+I24-I25</f>
        <v>0</v>
      </c>
      <c r="J26" s="142">
        <f>+J24-J25</f>
        <v>0</v>
      </c>
      <c r="K26" s="143">
        <f>+K24-K25</f>
        <v>0</v>
      </c>
      <c r="L26" s="142">
        <f t="shared" si="0"/>
        <v>0</v>
      </c>
    </row>
    <row r="27" spans="1:13" s="40" customFormat="1" ht="24.75" customHeight="1">
      <c r="A27" s="37" t="s">
        <v>80</v>
      </c>
      <c r="B27" s="53">
        <v>15</v>
      </c>
      <c r="C27" s="54" t="s">
        <v>81</v>
      </c>
      <c r="D27" s="38"/>
      <c r="E27" s="38"/>
      <c r="F27" s="38"/>
      <c r="G27" s="39"/>
      <c r="H27" s="146">
        <f>+H23+H26</f>
        <v>-57358439.590000004</v>
      </c>
      <c r="I27" s="146">
        <f>+I23+I26</f>
        <v>-82322324.530000001</v>
      </c>
      <c r="J27" s="146">
        <f>+J23+J26</f>
        <v>-42430204.75</v>
      </c>
      <c r="K27" s="146">
        <f>+K23+K26</f>
        <v>-42430204.75</v>
      </c>
      <c r="L27" s="146">
        <f>+L23+L26</f>
        <v>-224541173.62</v>
      </c>
    </row>
    <row r="28" spans="1:13">
      <c r="A28" s="243"/>
      <c r="B28" s="243"/>
      <c r="H28" s="147">
        <f>507300.35+110716.88</f>
        <v>618017.23</v>
      </c>
      <c r="I28" s="147">
        <f>1051409.42+238840.92-618017.23</f>
        <v>672233.10999999987</v>
      </c>
      <c r="J28" s="147">
        <f>1511041.82+417731.58-I28-H28</f>
        <v>638523.06000000029</v>
      </c>
    </row>
    <row r="29" spans="1:13" ht="17.25" customHeight="1">
      <c r="A29" s="267" t="s">
        <v>176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3" s="43" customFormat="1" ht="17.25" customHeight="1">
      <c r="A30" s="267" t="s">
        <v>177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</row>
    <row r="31" spans="1:13" s="43" customFormat="1" ht="9" customHeight="1">
      <c r="A31" s="41"/>
      <c r="B31" s="41"/>
      <c r="C31" s="44"/>
      <c r="D31" s="265"/>
      <c r="E31" s="265"/>
      <c r="F31" s="265"/>
      <c r="G31" s="265"/>
      <c r="H31" s="266"/>
      <c r="I31" s="266"/>
      <c r="J31" s="263"/>
      <c r="K31" s="264"/>
      <c r="L31" s="120"/>
    </row>
    <row r="32" spans="1:13" s="43" customFormat="1" ht="9.75" customHeight="1">
      <c r="A32" s="41"/>
      <c r="B32" s="41"/>
      <c r="C32" s="44"/>
      <c r="D32" s="265"/>
      <c r="E32" s="265"/>
      <c r="F32" s="265"/>
      <c r="G32" s="265"/>
      <c r="H32" s="266"/>
      <c r="I32" s="266"/>
      <c r="J32" s="263"/>
      <c r="K32" s="264"/>
      <c r="L32" s="120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I5" sqref="I5"/>
    </sheetView>
  </sheetViews>
  <sheetFormatPr baseColWidth="10" defaultColWidth="10" defaultRowHeight="12.75"/>
  <cols>
    <col min="1" max="2" width="10" style="20"/>
    <col min="3" max="4" width="10.25" style="20" customWidth="1"/>
    <col min="5" max="6" width="14.375" style="20" customWidth="1"/>
    <col min="7" max="8" width="13.625" style="20" customWidth="1"/>
    <col min="9" max="10" width="13" style="20" customWidth="1"/>
    <col min="11" max="12" width="16.25" style="20" customWidth="1"/>
    <col min="13" max="13" width="18.875" style="20" customWidth="1"/>
    <col min="14" max="16384" width="10" style="20"/>
  </cols>
  <sheetData>
    <row r="1" spans="1:13">
      <c r="A1" s="256" t="s">
        <v>27</v>
      </c>
      <c r="B1" s="256" t="s">
        <v>194</v>
      </c>
      <c r="C1" s="256" t="s">
        <v>4</v>
      </c>
      <c r="D1" s="256" t="s">
        <v>194</v>
      </c>
      <c r="E1" s="256" t="s">
        <v>28</v>
      </c>
      <c r="F1" s="256" t="s">
        <v>194</v>
      </c>
      <c r="G1" s="256" t="s">
        <v>46</v>
      </c>
      <c r="H1" s="256" t="s">
        <v>194</v>
      </c>
      <c r="I1" s="256" t="s">
        <v>43</v>
      </c>
      <c r="J1" s="256" t="s">
        <v>194</v>
      </c>
      <c r="K1" s="256" t="s">
        <v>82</v>
      </c>
      <c r="L1" s="256" t="s">
        <v>194</v>
      </c>
      <c r="M1" s="256" t="s">
        <v>83</v>
      </c>
    </row>
    <row r="2" spans="1:13">
      <c r="A2" s="256">
        <f>+'Anexo 4 '!$B$6</f>
        <v>2015</v>
      </c>
      <c r="B2" s="256" t="s">
        <v>194</v>
      </c>
      <c r="C2" s="256">
        <f>+'Anexo 4 '!$F$6+'Anexo 4 '!$D$6+'Anexo 4 '!$E$6+'Anexo 4 '!$G$6</f>
        <v>3</v>
      </c>
      <c r="D2" s="256" t="s">
        <v>194</v>
      </c>
      <c r="E2" s="257" t="str">
        <f>+'Anexo 4 '!$K$5</f>
        <v>010102</v>
      </c>
      <c r="F2" s="256" t="s">
        <v>194</v>
      </c>
      <c r="G2" s="256">
        <f>+'Anexo 4 '!B13</f>
        <v>1</v>
      </c>
      <c r="H2" s="256" t="s">
        <v>194</v>
      </c>
      <c r="I2" s="258">
        <f>+'Anexo 4 '!H13</f>
        <v>0</v>
      </c>
      <c r="J2" s="256" t="s">
        <v>194</v>
      </c>
      <c r="K2" s="258">
        <f>+'Anexo 4 '!I13</f>
        <v>0</v>
      </c>
      <c r="L2" s="256" t="s">
        <v>194</v>
      </c>
      <c r="M2" s="258">
        <f>+'Anexo 4 '!J13</f>
        <v>0</v>
      </c>
    </row>
    <row r="3" spans="1:13">
      <c r="A3" s="256">
        <f>+'Anexo 4 '!$B$6</f>
        <v>2015</v>
      </c>
      <c r="B3" s="256" t="s">
        <v>194</v>
      </c>
      <c r="C3" s="256">
        <f>+'Anexo 4 '!$F$6+'Anexo 4 '!$D$6+'Anexo 4 '!$E$6+'Anexo 4 '!$G$6</f>
        <v>3</v>
      </c>
      <c r="D3" s="256" t="s">
        <v>194</v>
      </c>
      <c r="E3" s="257" t="str">
        <f>+'Anexo 4 '!$K$5</f>
        <v>010102</v>
      </c>
      <c r="F3" s="256" t="s">
        <v>194</v>
      </c>
      <c r="G3" s="256">
        <f>+'Anexo 4 '!B14</f>
        <v>2</v>
      </c>
      <c r="H3" s="256" t="s">
        <v>194</v>
      </c>
      <c r="I3" s="258">
        <f>+'Anexo 4 '!H14</f>
        <v>88333522.510000005</v>
      </c>
      <c r="J3" s="256" t="s">
        <v>194</v>
      </c>
      <c r="K3" s="258">
        <f>+'Anexo 4 '!I14</f>
        <v>41887912.75</v>
      </c>
      <c r="L3" s="256" t="s">
        <v>194</v>
      </c>
      <c r="M3" s="258">
        <f>+'Anexo 4 '!J14</f>
        <v>46445609.760000005</v>
      </c>
    </row>
    <row r="4" spans="1:13">
      <c r="A4" s="256">
        <f>+'Anexo 4 '!$B$6</f>
        <v>2015</v>
      </c>
      <c r="B4" s="256" t="s">
        <v>194</v>
      </c>
      <c r="C4" s="256">
        <f>+'Anexo 4 '!$F$6+'Anexo 4 '!$D$6+'Anexo 4 '!$E$6+'Anexo 4 '!$G$6</f>
        <v>3</v>
      </c>
      <c r="D4" s="256" t="s">
        <v>194</v>
      </c>
      <c r="E4" s="257" t="str">
        <f>+'Anexo 4 '!$K$5</f>
        <v>010102</v>
      </c>
      <c r="F4" s="256" t="s">
        <v>194</v>
      </c>
      <c r="G4" s="256">
        <f>+'Anexo 4 '!B15</f>
        <v>3</v>
      </c>
      <c r="H4" s="256" t="s">
        <v>194</v>
      </c>
      <c r="I4" s="258">
        <f>+'Anexo 4 '!H15</f>
        <v>-88333522.510000005</v>
      </c>
      <c r="J4" s="256" t="s">
        <v>194</v>
      </c>
      <c r="K4" s="258">
        <f>+'Anexo 4 '!I15</f>
        <v>-41887912.75</v>
      </c>
      <c r="L4" s="256" t="s">
        <v>194</v>
      </c>
      <c r="M4" s="258">
        <f>+'Anexo 4 '!J15</f>
        <v>-46445609.760000005</v>
      </c>
    </row>
    <row r="5" spans="1:13">
      <c r="A5" s="256">
        <f>+'Anexo 4 '!$B$6</f>
        <v>2015</v>
      </c>
      <c r="B5" s="256" t="s">
        <v>194</v>
      </c>
      <c r="C5" s="256">
        <f>+'Anexo 4 '!$F$6+'Anexo 4 '!$D$6+'Anexo 4 '!$E$6+'Anexo 4 '!$G$6</f>
        <v>3</v>
      </c>
      <c r="D5" s="256" t="s">
        <v>194</v>
      </c>
      <c r="E5" s="257" t="str">
        <f>+'Anexo 4 '!$K$5</f>
        <v>010102</v>
      </c>
      <c r="F5" s="256" t="s">
        <v>194</v>
      </c>
      <c r="G5" s="256">
        <f>+'Anexo 4 '!B16</f>
        <v>4</v>
      </c>
      <c r="H5" s="256" t="s">
        <v>194</v>
      </c>
      <c r="I5" s="258">
        <f>+'Anexo 4 '!H16</f>
        <v>0</v>
      </c>
      <c r="J5" s="256" t="s">
        <v>194</v>
      </c>
      <c r="K5" s="258">
        <f>+'Anexo 4 '!I16</f>
        <v>0</v>
      </c>
      <c r="L5" s="256" t="s">
        <v>194</v>
      </c>
      <c r="M5" s="258">
        <f>+'Anexo 4 '!J16</f>
        <v>0</v>
      </c>
    </row>
    <row r="6" spans="1:13">
      <c r="A6" s="256">
        <f>+'Anexo 4 '!$B$6</f>
        <v>2015</v>
      </c>
      <c r="B6" s="256" t="s">
        <v>194</v>
      </c>
      <c r="C6" s="256">
        <f>+'Anexo 4 '!$F$6+'Anexo 4 '!$D$6+'Anexo 4 '!$E$6+'Anexo 4 '!$G$6</f>
        <v>3</v>
      </c>
      <c r="D6" s="256" t="s">
        <v>194</v>
      </c>
      <c r="E6" s="257" t="str">
        <f>+'Anexo 4 '!$K$5</f>
        <v>010102</v>
      </c>
      <c r="F6" s="256" t="s">
        <v>194</v>
      </c>
      <c r="G6" s="256">
        <f>+'Anexo 4 '!B17</f>
        <v>5</v>
      </c>
      <c r="H6" s="256" t="s">
        <v>194</v>
      </c>
      <c r="I6" s="258">
        <f>+'Anexo 4 '!H17</f>
        <v>4700</v>
      </c>
      <c r="J6" s="256" t="s">
        <v>194</v>
      </c>
      <c r="K6" s="258">
        <f>+'Anexo 4 '!I17</f>
        <v>542292</v>
      </c>
      <c r="L6" s="256" t="s">
        <v>194</v>
      </c>
      <c r="M6" s="258">
        <f>+'Anexo 4 '!J17</f>
        <v>-537592</v>
      </c>
    </row>
    <row r="7" spans="1:13">
      <c r="A7" s="256">
        <f>+'Anexo 4 '!$B$6</f>
        <v>2015</v>
      </c>
      <c r="B7" s="256" t="s">
        <v>194</v>
      </c>
      <c r="C7" s="256">
        <f>+'Anexo 4 '!$F$6+'Anexo 4 '!$D$6+'Anexo 4 '!$E$6+'Anexo 4 '!$G$6</f>
        <v>3</v>
      </c>
      <c r="D7" s="256" t="s">
        <v>194</v>
      </c>
      <c r="E7" s="257" t="str">
        <f>+'Anexo 4 '!$K$5</f>
        <v>010102</v>
      </c>
      <c r="F7" s="256" t="s">
        <v>194</v>
      </c>
      <c r="G7" s="256">
        <f>+'Anexo 4 '!B18</f>
        <v>6</v>
      </c>
      <c r="H7" s="256" t="s">
        <v>194</v>
      </c>
      <c r="I7" s="258">
        <f>+'Anexo 4 '!H18</f>
        <v>-88338222.510000005</v>
      </c>
      <c r="J7" s="256" t="s">
        <v>194</v>
      </c>
      <c r="K7" s="258">
        <f>+'Anexo 4 '!I18</f>
        <v>-42430204.75</v>
      </c>
      <c r="L7" s="256" t="s">
        <v>194</v>
      </c>
      <c r="M7" s="258">
        <f>+'Anexo 4 '!J18</f>
        <v>-45908017.760000005</v>
      </c>
    </row>
    <row r="8" spans="1:13">
      <c r="A8" s="256">
        <f>+'Anexo 4 '!$B$6</f>
        <v>2015</v>
      </c>
      <c r="B8" s="256" t="s">
        <v>194</v>
      </c>
      <c r="C8" s="256">
        <f>+'Anexo 4 '!$F$6+'Anexo 4 '!$D$6+'Anexo 4 '!$E$6+'Anexo 4 '!$G$6</f>
        <v>3</v>
      </c>
      <c r="D8" s="256" t="s">
        <v>194</v>
      </c>
      <c r="E8" s="257" t="str">
        <f>+'Anexo 4 '!$K$5</f>
        <v>010102</v>
      </c>
      <c r="F8" s="256" t="s">
        <v>194</v>
      </c>
      <c r="G8" s="256">
        <f>+'Anexo 4 '!B19</f>
        <v>7</v>
      </c>
      <c r="H8" s="256" t="s">
        <v>194</v>
      </c>
      <c r="I8" s="258">
        <f>+'Anexo 4 '!H19</f>
        <v>0</v>
      </c>
      <c r="J8" s="256" t="s">
        <v>194</v>
      </c>
      <c r="K8" s="258">
        <f>+'Anexo 4 '!I19</f>
        <v>0</v>
      </c>
      <c r="L8" s="256" t="s">
        <v>194</v>
      </c>
      <c r="M8" s="258">
        <f>+'Anexo 4 '!J19</f>
        <v>0</v>
      </c>
    </row>
    <row r="9" spans="1:13">
      <c r="A9" s="256">
        <f>+'Anexo 4 '!$B$6</f>
        <v>2015</v>
      </c>
      <c r="B9" s="256" t="s">
        <v>194</v>
      </c>
      <c r="C9" s="256">
        <f>+'Anexo 4 '!$F$6+'Anexo 4 '!$D$6+'Anexo 4 '!$E$6+'Anexo 4 '!$G$6</f>
        <v>3</v>
      </c>
      <c r="D9" s="256" t="s">
        <v>194</v>
      </c>
      <c r="E9" s="257" t="str">
        <f>+'Anexo 4 '!$K$5</f>
        <v>010102</v>
      </c>
      <c r="F9" s="256" t="s">
        <v>194</v>
      </c>
      <c r="G9" s="256">
        <f>+'Anexo 4 '!B20</f>
        <v>8</v>
      </c>
      <c r="H9" s="256" t="s">
        <v>194</v>
      </c>
      <c r="I9" s="258">
        <f>+'Anexo 4 '!H20</f>
        <v>88338222.510000005</v>
      </c>
      <c r="J9" s="256" t="s">
        <v>194</v>
      </c>
      <c r="K9" s="258">
        <f>+'Anexo 4 '!I20</f>
        <v>42430204.75</v>
      </c>
      <c r="L9" s="256" t="s">
        <v>194</v>
      </c>
      <c r="M9" s="258">
        <f>+'Anexo 4 '!J20</f>
        <v>45908017.760000005</v>
      </c>
    </row>
    <row r="10" spans="1:13">
      <c r="A10" s="256">
        <f>+'Anexo 4 '!$B$6</f>
        <v>2015</v>
      </c>
      <c r="B10" s="256" t="s">
        <v>194</v>
      </c>
      <c r="C10" s="256">
        <f>+'Anexo 4 '!$F$6+'Anexo 4 '!$D$6+'Anexo 4 '!$E$6+'Anexo 4 '!$G$6</f>
        <v>3</v>
      </c>
      <c r="D10" s="256" t="s">
        <v>194</v>
      </c>
      <c r="E10" s="257" t="str">
        <f>+'Anexo 4 '!$K$5</f>
        <v>010102</v>
      </c>
      <c r="F10" s="256" t="s">
        <v>194</v>
      </c>
      <c r="G10" s="256">
        <f>+'Anexo 4 '!B21</f>
        <v>9</v>
      </c>
      <c r="H10" s="256" t="s">
        <v>194</v>
      </c>
      <c r="I10" s="258">
        <f>+'Anexo 4 '!H21</f>
        <v>0</v>
      </c>
      <c r="J10" s="256" t="s">
        <v>194</v>
      </c>
      <c r="K10" s="258">
        <f>+'Anexo 4 '!I21</f>
        <v>0</v>
      </c>
      <c r="L10" s="256" t="s">
        <v>194</v>
      </c>
      <c r="M10" s="258">
        <f>+'Anexo 4 '!J21</f>
        <v>0</v>
      </c>
    </row>
    <row r="11" spans="1:13">
      <c r="A11" s="256">
        <f>+'Anexo 4 '!$B$6</f>
        <v>2015</v>
      </c>
      <c r="B11" s="256" t="s">
        <v>194</v>
      </c>
      <c r="C11" s="256">
        <f>+'Anexo 4 '!$F$6+'Anexo 4 '!$D$6+'Anexo 4 '!$E$6+'Anexo 4 '!$G$6</f>
        <v>3</v>
      </c>
      <c r="D11" s="256" t="s">
        <v>194</v>
      </c>
      <c r="E11" s="257" t="str">
        <f>+'Anexo 4 '!$K$5</f>
        <v>010102</v>
      </c>
      <c r="F11" s="256" t="s">
        <v>194</v>
      </c>
      <c r="G11" s="256">
        <f>+'Anexo 4 '!B22</f>
        <v>10</v>
      </c>
      <c r="H11" s="256" t="s">
        <v>194</v>
      </c>
      <c r="I11" s="258">
        <f>+'Anexo 4 '!H22</f>
        <v>0</v>
      </c>
      <c r="J11" s="256" t="s">
        <v>194</v>
      </c>
      <c r="K11" s="258">
        <f>+'Anexo 4 '!I22</f>
        <v>0</v>
      </c>
      <c r="L11" s="256" t="s">
        <v>194</v>
      </c>
      <c r="M11" s="258">
        <f>+'Anexo 4 '!J22</f>
        <v>0</v>
      </c>
    </row>
    <row r="12" spans="1:13">
      <c r="A12" s="256">
        <f>+'Anexo 4 '!$B$6</f>
        <v>2015</v>
      </c>
      <c r="B12" s="256" t="s">
        <v>194</v>
      </c>
      <c r="C12" s="256">
        <f>+'Anexo 4 '!$F$6+'Anexo 4 '!$D$6+'Anexo 4 '!$E$6+'Anexo 4 '!$G$6</f>
        <v>3</v>
      </c>
      <c r="D12" s="256" t="s">
        <v>194</v>
      </c>
      <c r="E12" s="257" t="str">
        <f>+'Anexo 4 '!$K$5</f>
        <v>010102</v>
      </c>
      <c r="F12" s="256" t="s">
        <v>194</v>
      </c>
      <c r="G12" s="256">
        <f>+'Anexo 4 '!B23</f>
        <v>11</v>
      </c>
      <c r="H12" s="256" t="s">
        <v>194</v>
      </c>
      <c r="I12" s="258">
        <f>+'Anexo 4 '!H23</f>
        <v>-88338222.510000005</v>
      </c>
      <c r="J12" s="256" t="s">
        <v>194</v>
      </c>
      <c r="K12" s="258">
        <f>+'Anexo 4 '!I23</f>
        <v>-42430204.75</v>
      </c>
      <c r="L12" s="256" t="s">
        <v>194</v>
      </c>
      <c r="M12" s="258">
        <f>+'Anexo 4 '!J23</f>
        <v>-45908017.760000005</v>
      </c>
    </row>
    <row r="13" spans="1:13">
      <c r="A13" s="256">
        <f>+'Anexo 4 '!$B$6</f>
        <v>2015</v>
      </c>
      <c r="B13" s="256" t="s">
        <v>194</v>
      </c>
      <c r="C13" s="256">
        <f>+'Anexo 4 '!$F$6+'Anexo 4 '!$D$6+'Anexo 4 '!$E$6+'Anexo 4 '!$G$6</f>
        <v>3</v>
      </c>
      <c r="D13" s="256" t="s">
        <v>194</v>
      </c>
      <c r="E13" s="257" t="str">
        <f>+'Anexo 4 '!$K$5</f>
        <v>010102</v>
      </c>
      <c r="F13" s="256" t="s">
        <v>194</v>
      </c>
      <c r="G13" s="256">
        <f>+'Anexo 4 '!B24</f>
        <v>12</v>
      </c>
      <c r="H13" s="256" t="s">
        <v>194</v>
      </c>
      <c r="I13" s="258">
        <f>+'Anexo 4 '!H24</f>
        <v>0</v>
      </c>
      <c r="J13" s="256" t="s">
        <v>194</v>
      </c>
      <c r="K13" s="258">
        <f>+'Anexo 4 '!I24</f>
        <v>0</v>
      </c>
      <c r="L13" s="256" t="s">
        <v>194</v>
      </c>
      <c r="M13" s="258">
        <f>+'Anexo 4 '!J24</f>
        <v>0</v>
      </c>
    </row>
    <row r="14" spans="1:13">
      <c r="A14" s="256">
        <f>+'Anexo 4 '!$B$6</f>
        <v>2015</v>
      </c>
      <c r="B14" s="256" t="s">
        <v>194</v>
      </c>
      <c r="C14" s="256">
        <f>+'Anexo 4 '!$F$6+'Anexo 4 '!$D$6+'Anexo 4 '!$E$6+'Anexo 4 '!$G$6</f>
        <v>3</v>
      </c>
      <c r="D14" s="256" t="s">
        <v>194</v>
      </c>
      <c r="E14" s="257" t="str">
        <f>+'Anexo 4 '!$K$5</f>
        <v>010102</v>
      </c>
      <c r="F14" s="256" t="s">
        <v>194</v>
      </c>
      <c r="G14" s="256">
        <f>+'Anexo 4 '!B25</f>
        <v>13</v>
      </c>
      <c r="H14" s="256" t="s">
        <v>194</v>
      </c>
      <c r="I14" s="258">
        <f>+'Anexo 4 '!H25</f>
        <v>0</v>
      </c>
      <c r="J14" s="256" t="s">
        <v>194</v>
      </c>
      <c r="K14" s="258">
        <f>+'Anexo 4 '!I25</f>
        <v>0</v>
      </c>
      <c r="L14" s="256" t="s">
        <v>194</v>
      </c>
      <c r="M14" s="258">
        <f>+'Anexo 4 '!J25</f>
        <v>0</v>
      </c>
    </row>
    <row r="15" spans="1:13">
      <c r="A15" s="256">
        <f>+'Anexo 4 '!$B$6</f>
        <v>2015</v>
      </c>
      <c r="B15" s="256" t="s">
        <v>194</v>
      </c>
      <c r="C15" s="256">
        <f>+'Anexo 4 '!$F$6+'Anexo 4 '!$D$6+'Anexo 4 '!$E$6+'Anexo 4 '!$G$6</f>
        <v>3</v>
      </c>
      <c r="D15" s="256" t="s">
        <v>194</v>
      </c>
      <c r="E15" s="257" t="str">
        <f>+'Anexo 4 '!$K$5</f>
        <v>010102</v>
      </c>
      <c r="F15" s="256" t="s">
        <v>194</v>
      </c>
      <c r="G15" s="256">
        <f>+'Anexo 4 '!B26</f>
        <v>14</v>
      </c>
      <c r="H15" s="256" t="s">
        <v>194</v>
      </c>
      <c r="I15" s="258">
        <f>+'Anexo 4 '!H26</f>
        <v>0</v>
      </c>
      <c r="J15" s="256" t="s">
        <v>194</v>
      </c>
      <c r="K15" s="258">
        <f>+'Anexo 4 '!I26</f>
        <v>0</v>
      </c>
      <c r="L15" s="256" t="s">
        <v>194</v>
      </c>
      <c r="M15" s="258">
        <f>+'Anexo 4 '!J26</f>
        <v>0</v>
      </c>
    </row>
    <row r="16" spans="1:13">
      <c r="A16" s="256">
        <f>+'Anexo 4 '!$B$6</f>
        <v>2015</v>
      </c>
      <c r="B16" s="256" t="s">
        <v>194</v>
      </c>
      <c r="C16" s="256">
        <f>+'Anexo 4 '!$F$6+'Anexo 4 '!$D$6+'Anexo 4 '!$E$6+'Anexo 4 '!$G$6</f>
        <v>3</v>
      </c>
      <c r="D16" s="256" t="s">
        <v>194</v>
      </c>
      <c r="E16" s="257" t="str">
        <f>+'Anexo 4 '!$K$5</f>
        <v>010102</v>
      </c>
      <c r="F16" s="256" t="s">
        <v>194</v>
      </c>
      <c r="G16" s="256">
        <f>+'Anexo 4 '!B27</f>
        <v>15</v>
      </c>
      <c r="H16" s="256" t="s">
        <v>194</v>
      </c>
      <c r="I16" s="258">
        <f>+'Anexo 4 '!H27</f>
        <v>-88338222.510000005</v>
      </c>
      <c r="J16" s="256" t="s">
        <v>194</v>
      </c>
      <c r="K16" s="258">
        <f>+'Anexo 4 '!I27</f>
        <v>-42430204.75</v>
      </c>
      <c r="L16" s="256" t="s">
        <v>194</v>
      </c>
      <c r="M16" s="258">
        <f>+'Anexo 4 '!J27</f>
        <v>-45908017.760000005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workbookViewId="0">
      <selection activeCell="G5" sqref="G5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08"/>
      <c r="C1" s="104"/>
      <c r="D1" s="104"/>
      <c r="E1" s="104"/>
      <c r="F1" s="104"/>
      <c r="G1" s="104"/>
      <c r="H1" s="104"/>
      <c r="I1" s="104"/>
      <c r="J1" s="104"/>
      <c r="K1" s="105"/>
      <c r="L1" s="104"/>
      <c r="M1" s="105"/>
    </row>
    <row r="2" spans="2:15">
      <c r="B2" s="228"/>
      <c r="C2" s="103"/>
      <c r="D2" s="103"/>
      <c r="E2" s="103"/>
      <c r="F2" s="103"/>
      <c r="G2" s="103"/>
      <c r="H2" s="103"/>
      <c r="I2" s="103"/>
      <c r="J2" s="103"/>
      <c r="K2" s="106"/>
      <c r="L2" s="103"/>
      <c r="M2" s="106"/>
    </row>
    <row r="3" spans="2:15">
      <c r="B3" s="228"/>
      <c r="C3" s="229"/>
      <c r="D3" s="229" t="s">
        <v>169</v>
      </c>
      <c r="E3" s="229"/>
      <c r="F3" s="229"/>
      <c r="G3" s="103"/>
      <c r="H3" s="103"/>
      <c r="I3" s="103"/>
      <c r="J3" s="103"/>
      <c r="K3" s="106"/>
      <c r="L3" s="103"/>
      <c r="M3" s="106"/>
    </row>
    <row r="4" spans="2:15">
      <c r="B4" s="228"/>
      <c r="C4" s="229"/>
      <c r="D4" s="229"/>
      <c r="E4" s="229"/>
      <c r="F4" s="229"/>
      <c r="G4" s="103"/>
      <c r="H4" s="103"/>
      <c r="I4" s="103"/>
      <c r="J4" s="103"/>
      <c r="K4" s="106"/>
      <c r="L4" s="103"/>
      <c r="M4" s="106"/>
    </row>
    <row r="5" spans="2:15">
      <c r="B5" s="228"/>
      <c r="C5" s="229"/>
      <c r="D5" s="229" t="s">
        <v>172</v>
      </c>
      <c r="E5" s="229"/>
      <c r="F5" s="229"/>
      <c r="G5" s="103"/>
      <c r="H5" s="103"/>
      <c r="I5" s="103"/>
      <c r="J5" s="103"/>
      <c r="K5" s="106"/>
      <c r="L5" s="103"/>
      <c r="M5" s="106"/>
    </row>
    <row r="6" spans="2:15" ht="13.5" thickBot="1">
      <c r="B6" s="228"/>
      <c r="C6" s="103"/>
      <c r="D6" s="103"/>
      <c r="E6" s="103"/>
      <c r="F6" s="103"/>
      <c r="G6" s="103"/>
      <c r="H6" s="103"/>
      <c r="I6" s="103"/>
      <c r="J6" s="103"/>
      <c r="K6" s="106"/>
      <c r="L6" s="103"/>
      <c r="M6" s="106"/>
    </row>
    <row r="7" spans="2:15">
      <c r="B7" s="108"/>
      <c r="C7" s="104"/>
      <c r="D7" s="104"/>
      <c r="E7" s="104"/>
      <c r="F7" s="104"/>
      <c r="G7" s="104"/>
      <c r="H7" s="104"/>
      <c r="I7" s="104"/>
      <c r="J7" s="104"/>
      <c r="K7" s="105"/>
      <c r="L7" s="105"/>
      <c r="M7" s="106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57"/>
      <c r="L8" s="106"/>
      <c r="M8" s="106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57"/>
      <c r="L9" s="106"/>
      <c r="M9" s="106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57"/>
      <c r="L10" s="106"/>
      <c r="M10" s="106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58">
        <v>4</v>
      </c>
      <c r="L11" s="106"/>
      <c r="M11" s="106"/>
    </row>
    <row r="12" spans="2:15">
      <c r="B12" s="109" t="s">
        <v>175</v>
      </c>
      <c r="C12" s="110"/>
      <c r="D12" s="110"/>
      <c r="E12" s="110"/>
      <c r="F12" s="110"/>
      <c r="G12" s="110" t="s">
        <v>42</v>
      </c>
      <c r="H12" s="107"/>
      <c r="I12" s="230"/>
      <c r="J12" s="230" t="s">
        <v>73</v>
      </c>
      <c r="K12" s="227"/>
      <c r="L12" s="106"/>
      <c r="M12" s="106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59"/>
      <c r="L13" s="106"/>
      <c r="M13" s="106"/>
    </row>
    <row r="14" spans="2:15" ht="12.75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3"/>
      <c r="M14" s="103"/>
    </row>
    <row r="15" spans="2:15" ht="12.75" customHeight="1">
      <c r="B15" s="322" t="s">
        <v>183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103"/>
      <c r="O15" s="103"/>
    </row>
    <row r="16" spans="2:15" ht="12.75" customHeight="1">
      <c r="B16" s="324" t="s">
        <v>182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103"/>
      <c r="O16" s="103"/>
    </row>
    <row r="17" spans="2:15">
      <c r="B17" s="91" t="s">
        <v>178</v>
      </c>
      <c r="C17" s="76"/>
      <c r="D17" s="245"/>
      <c r="E17" s="77"/>
      <c r="F17" s="77"/>
      <c r="G17" s="77"/>
      <c r="H17" s="77"/>
      <c r="I17" s="77"/>
      <c r="J17" s="76"/>
      <c r="K17" s="77"/>
      <c r="L17" s="77"/>
      <c r="M17" s="103"/>
      <c r="N17" s="103"/>
      <c r="O17" s="103"/>
    </row>
    <row r="18" spans="2:15">
      <c r="B18" s="238" t="s">
        <v>179</v>
      </c>
      <c r="C18" s="76"/>
      <c r="D18" s="91"/>
      <c r="E18" s="87"/>
      <c r="F18" s="87"/>
      <c r="G18" s="87"/>
      <c r="H18" s="87"/>
      <c r="I18" s="87"/>
      <c r="J18" s="87"/>
      <c r="K18" s="87"/>
      <c r="L18" s="76"/>
      <c r="M18" s="103"/>
      <c r="N18" s="103"/>
      <c r="O18" s="103"/>
    </row>
    <row r="19" spans="2:15">
      <c r="B19" s="246" t="s">
        <v>180</v>
      </c>
      <c r="C19" s="246"/>
      <c r="D19" s="246"/>
      <c r="E19" s="246"/>
      <c r="F19" s="246"/>
      <c r="G19" s="246"/>
      <c r="H19" s="246"/>
      <c r="I19" s="246"/>
      <c r="J19" s="246"/>
      <c r="K19" s="246"/>
      <c r="L19" s="103"/>
      <c r="M19" s="103"/>
    </row>
    <row r="20" spans="2:15">
      <c r="B20" s="246" t="s">
        <v>185</v>
      </c>
      <c r="C20" s="246"/>
      <c r="D20" s="246"/>
      <c r="E20" s="246"/>
      <c r="F20" s="246"/>
      <c r="G20" s="246"/>
      <c r="H20" s="246"/>
      <c r="I20" s="246"/>
      <c r="J20" s="246"/>
      <c r="K20" s="246"/>
      <c r="L20" s="103"/>
      <c r="M20" s="103"/>
    </row>
    <row r="21" spans="2:15">
      <c r="B21" s="246" t="s">
        <v>184</v>
      </c>
      <c r="C21" s="246"/>
      <c r="D21" s="246"/>
      <c r="E21" s="246"/>
      <c r="F21" s="246"/>
      <c r="G21" s="246"/>
      <c r="H21" s="246"/>
      <c r="I21" s="246"/>
      <c r="J21" s="246"/>
      <c r="K21" s="246"/>
      <c r="L21" s="103"/>
      <c r="M21" s="103"/>
    </row>
    <row r="22" spans="2:15">
      <c r="B22" s="246" t="s">
        <v>193</v>
      </c>
      <c r="C22" s="246"/>
      <c r="D22" s="246"/>
      <c r="E22" s="246"/>
      <c r="F22" s="246"/>
      <c r="G22" s="246"/>
      <c r="H22" s="246"/>
      <c r="I22" s="246"/>
      <c r="J22" s="246"/>
      <c r="K22" s="246"/>
      <c r="L22" s="103"/>
      <c r="M22" s="103"/>
    </row>
    <row r="23" spans="2:15">
      <c r="B23" s="246" t="s">
        <v>181</v>
      </c>
      <c r="C23" s="246"/>
      <c r="D23" s="246"/>
      <c r="E23" s="246"/>
      <c r="F23" s="246"/>
      <c r="G23" s="246"/>
      <c r="H23" s="246"/>
      <c r="I23" s="246"/>
      <c r="J23" s="246"/>
      <c r="K23" s="246"/>
      <c r="L23" s="103"/>
      <c r="M23" s="103"/>
    </row>
    <row r="24" spans="2:15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4"/>
    </row>
    <row r="25" spans="2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226"/>
    </row>
    <row r="26" spans="2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226"/>
    </row>
    <row r="27" spans="2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26"/>
    </row>
    <row r="28" spans="2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26"/>
    </row>
    <row r="29" spans="2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26"/>
    </row>
    <row r="30" spans="2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226"/>
    </row>
    <row r="31" spans="2:1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226"/>
    </row>
    <row r="32" spans="2:15">
      <c r="B32" s="103"/>
      <c r="C32" s="103"/>
      <c r="D32" s="103"/>
      <c r="E32" s="103"/>
      <c r="F32" s="103"/>
      <c r="G32" s="103"/>
      <c r="H32" s="103"/>
      <c r="I32" s="103"/>
      <c r="J32" s="103"/>
      <c r="K32" s="103"/>
    </row>
    <row r="33" spans="2:11">
      <c r="B33" s="103"/>
      <c r="C33" s="103"/>
      <c r="D33" s="103"/>
      <c r="E33" s="103"/>
      <c r="F33" s="103"/>
      <c r="G33" s="103"/>
      <c r="H33" s="103"/>
      <c r="I33" s="103"/>
      <c r="J33" s="103"/>
      <c r="K33" s="103"/>
    </row>
    <row r="34" spans="2:11">
      <c r="B34" s="103"/>
      <c r="C34" s="103"/>
      <c r="D34" s="103"/>
      <c r="E34" s="103"/>
      <c r="F34" s="103"/>
      <c r="G34" s="103"/>
      <c r="H34" s="103"/>
      <c r="I34" s="103"/>
      <c r="J34" s="103"/>
      <c r="K34" s="103"/>
    </row>
    <row r="35" spans="2:11">
      <c r="B35" s="103"/>
      <c r="C35" s="103"/>
      <c r="D35" s="103"/>
      <c r="E35" s="103"/>
      <c r="F35" s="103"/>
      <c r="G35" s="103"/>
      <c r="H35" s="103"/>
      <c r="I35" s="103"/>
      <c r="J35" s="103"/>
      <c r="K35" s="103"/>
    </row>
    <row r="36" spans="2:11">
      <c r="B36" s="103"/>
      <c r="C36" s="103"/>
      <c r="D36" s="103"/>
      <c r="E36" s="103"/>
      <c r="F36" s="103"/>
      <c r="G36" s="103"/>
      <c r="H36" s="103"/>
      <c r="I36" s="103"/>
      <c r="J36" s="103"/>
      <c r="K36" s="103"/>
    </row>
    <row r="37" spans="2:11">
      <c r="B37" s="103"/>
      <c r="C37" s="103"/>
      <c r="D37" s="103"/>
      <c r="E37" s="103"/>
      <c r="F37" s="103"/>
      <c r="G37" s="103"/>
      <c r="H37" s="103"/>
      <c r="I37" s="103"/>
      <c r="J37" s="103"/>
      <c r="K37" s="103"/>
    </row>
    <row r="38" spans="2:11">
      <c r="B38" s="103"/>
      <c r="C38" s="103"/>
      <c r="D38" s="103"/>
      <c r="E38" s="103"/>
      <c r="F38" s="103"/>
      <c r="G38" s="103"/>
      <c r="H38" s="103"/>
      <c r="I38" s="103"/>
      <c r="J38" s="103"/>
      <c r="K38" s="103"/>
    </row>
    <row r="39" spans="2:11">
      <c r="B39" s="103"/>
      <c r="C39" s="103"/>
      <c r="D39" s="103"/>
      <c r="E39" s="103"/>
      <c r="F39" s="103"/>
      <c r="G39" s="103"/>
      <c r="H39" s="103"/>
      <c r="I39" s="103"/>
      <c r="J39" s="103"/>
      <c r="K39" s="103"/>
    </row>
    <row r="40" spans="2:11">
      <c r="B40" s="103"/>
      <c r="C40" s="103"/>
      <c r="D40" s="103"/>
      <c r="E40" s="103"/>
      <c r="F40" s="103"/>
      <c r="G40" s="103"/>
      <c r="H40" s="103"/>
      <c r="I40" s="103"/>
      <c r="J40" s="103"/>
      <c r="K40" s="103"/>
    </row>
    <row r="41" spans="2:11">
      <c r="B41" s="103"/>
      <c r="C41" s="103"/>
      <c r="D41" s="103"/>
      <c r="E41" s="103"/>
      <c r="F41" s="103"/>
      <c r="G41" s="103"/>
      <c r="H41" s="103"/>
      <c r="I41" s="103"/>
      <c r="J41" s="103"/>
      <c r="K41" s="103"/>
    </row>
  </sheetData>
  <mergeCells count="2">
    <mergeCell ref="B15:M15"/>
    <mergeCell ref="B16:M16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O15" sqref="O15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08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2:15">
      <c r="B2" s="228"/>
      <c r="C2" s="103"/>
      <c r="D2" s="103"/>
      <c r="E2" s="103"/>
      <c r="F2" s="103"/>
      <c r="G2" s="103"/>
      <c r="H2" s="103"/>
      <c r="I2" s="103"/>
      <c r="J2" s="103"/>
      <c r="K2" s="103"/>
      <c r="L2" s="106"/>
    </row>
    <row r="3" spans="2:15">
      <c r="B3" s="228"/>
      <c r="C3" s="229"/>
      <c r="D3" s="229" t="s">
        <v>169</v>
      </c>
      <c r="E3" s="229"/>
      <c r="F3" s="229"/>
      <c r="G3" s="103"/>
      <c r="H3" s="103"/>
      <c r="I3" s="103"/>
      <c r="J3" s="103"/>
      <c r="K3" s="103"/>
      <c r="L3" s="106"/>
    </row>
    <row r="4" spans="2:15">
      <c r="B4" s="228"/>
      <c r="C4" s="229"/>
      <c r="D4" s="229"/>
      <c r="E4" s="229"/>
      <c r="F4" s="229"/>
      <c r="G4" s="103"/>
      <c r="H4" s="103"/>
      <c r="I4" s="103"/>
      <c r="J4" s="103"/>
      <c r="K4" s="103"/>
      <c r="L4" s="106"/>
    </row>
    <row r="5" spans="2:15">
      <c r="B5" s="228"/>
      <c r="C5" s="229"/>
      <c r="D5" s="229" t="s">
        <v>171</v>
      </c>
      <c r="E5" s="229"/>
      <c r="F5" s="229"/>
      <c r="G5" s="103"/>
      <c r="H5" s="103"/>
      <c r="I5" s="103"/>
      <c r="J5" s="103"/>
      <c r="K5" s="103"/>
      <c r="L5" s="106"/>
    </row>
    <row r="6" spans="2:15">
      <c r="B6" s="228"/>
      <c r="C6" s="103"/>
      <c r="D6" s="103"/>
      <c r="E6" s="103"/>
      <c r="F6" s="103"/>
      <c r="G6" s="103"/>
      <c r="H6" s="103"/>
      <c r="I6" s="103"/>
      <c r="J6" s="103"/>
      <c r="K6" s="103"/>
      <c r="L6" s="106"/>
    </row>
    <row r="7" spans="2:15">
      <c r="B7" s="228"/>
      <c r="C7" s="103"/>
      <c r="D7" s="103"/>
      <c r="E7" s="103"/>
      <c r="F7" s="103"/>
      <c r="G7" s="103"/>
      <c r="H7" s="103"/>
      <c r="I7" s="103"/>
      <c r="J7" s="103"/>
      <c r="K7" s="103"/>
      <c r="L7" s="106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10"/>
      <c r="L8" s="106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06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10"/>
      <c r="L10" s="106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11">
        <v>4</v>
      </c>
      <c r="L11" s="106"/>
    </row>
    <row r="12" spans="2:15">
      <c r="B12" s="109" t="s">
        <v>175</v>
      </c>
      <c r="C12" s="110"/>
      <c r="D12" s="110"/>
      <c r="E12" s="110"/>
      <c r="F12" s="110"/>
      <c r="G12" s="110" t="s">
        <v>42</v>
      </c>
      <c r="H12" s="111"/>
      <c r="I12" s="247"/>
      <c r="J12" s="247" t="s">
        <v>73</v>
      </c>
      <c r="K12" s="111"/>
      <c r="L12" s="106"/>
    </row>
    <row r="13" spans="2:15" ht="13.5" thickBo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06"/>
    </row>
    <row r="14" spans="2:15">
      <c r="B14" s="202"/>
      <c r="C14" s="248"/>
      <c r="D14" s="248"/>
      <c r="E14" s="248"/>
      <c r="F14" s="248"/>
      <c r="G14" s="248"/>
      <c r="H14" s="248"/>
      <c r="I14" s="248"/>
      <c r="J14" s="248"/>
      <c r="K14" s="248"/>
      <c r="L14" s="249"/>
    </row>
    <row r="15" spans="2:15">
      <c r="B15" s="203" t="s">
        <v>186</v>
      </c>
      <c r="C15" s="206"/>
      <c r="D15" s="204"/>
      <c r="E15" s="206"/>
      <c r="F15" s="206"/>
      <c r="G15" s="206"/>
      <c r="H15" s="206"/>
      <c r="I15" s="206"/>
      <c r="J15" s="206"/>
      <c r="K15" s="204"/>
      <c r="L15" s="205"/>
      <c r="M15" s="103"/>
      <c r="N15" s="103"/>
      <c r="O15" s="103"/>
    </row>
    <row r="16" spans="2:15">
      <c r="B16" s="203"/>
      <c r="C16" s="206"/>
      <c r="D16" s="204"/>
      <c r="E16" s="206"/>
      <c r="F16" s="206"/>
      <c r="G16" s="206"/>
      <c r="H16" s="206"/>
      <c r="I16" s="206"/>
      <c r="J16" s="206"/>
      <c r="K16" s="204"/>
      <c r="L16" s="205"/>
      <c r="M16" s="103"/>
      <c r="N16" s="103"/>
      <c r="O16" s="103"/>
    </row>
    <row r="17" spans="1:15">
      <c r="B17" s="203" t="s">
        <v>191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1"/>
      <c r="M17" s="103"/>
      <c r="N17" s="103"/>
      <c r="O17" s="103"/>
    </row>
    <row r="18" spans="1:15">
      <c r="B18" s="252" t="s">
        <v>192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1"/>
      <c r="M18" s="103"/>
      <c r="N18" s="103"/>
      <c r="O18" s="103"/>
    </row>
    <row r="19" spans="1:15">
      <c r="A19" t="s">
        <v>173</v>
      </c>
      <c r="B19" s="203" t="s">
        <v>187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1"/>
    </row>
    <row r="20" spans="1:15">
      <c r="B20" s="252" t="s">
        <v>188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1"/>
    </row>
    <row r="21" spans="1:15">
      <c r="B21" s="252"/>
      <c r="C21" s="250" t="s">
        <v>189</v>
      </c>
      <c r="D21" s="250"/>
      <c r="E21" s="250"/>
      <c r="F21" s="250"/>
      <c r="G21" s="250"/>
      <c r="H21" s="250"/>
      <c r="I21" s="250"/>
      <c r="J21" s="250"/>
      <c r="K21" s="250"/>
      <c r="L21" s="251"/>
    </row>
    <row r="22" spans="1:15">
      <c r="B22" s="252"/>
      <c r="C22" s="250" t="s">
        <v>190</v>
      </c>
      <c r="D22" s="250"/>
      <c r="E22" s="250"/>
      <c r="F22" s="250"/>
      <c r="G22" s="250"/>
      <c r="H22" s="250"/>
      <c r="I22" s="250"/>
      <c r="J22" s="250"/>
      <c r="K22" s="250"/>
      <c r="L22" s="251"/>
    </row>
    <row r="23" spans="1:15">
      <c r="B23" s="252"/>
      <c r="C23" s="250"/>
      <c r="D23" s="250"/>
      <c r="E23" s="250"/>
      <c r="F23" s="250"/>
      <c r="G23" s="250"/>
      <c r="H23" s="250"/>
      <c r="I23" s="250"/>
      <c r="J23" s="250"/>
      <c r="K23" s="250"/>
      <c r="L23" s="251"/>
    </row>
    <row r="24" spans="1:15" ht="13.5" thickBot="1"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5"/>
    </row>
    <row r="25" spans="1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03"/>
    </row>
    <row r="26" spans="1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03"/>
    </row>
    <row r="27" spans="1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3"/>
    </row>
    <row r="28" spans="1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3"/>
    </row>
    <row r="29" spans="1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3"/>
    </row>
    <row r="30" spans="1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3"/>
    </row>
    <row r="31" spans="1:1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  <row r="32" spans="1:1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2:12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2:12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</row>
    <row r="35" spans="2:12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</row>
    <row r="36" spans="2:12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</row>
    <row r="37" spans="2:12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</row>
  </sheetData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H16" sqref="H1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5" customWidth="1"/>
    <col min="9" max="9" width="5.375" style="115" customWidth="1"/>
    <col min="10" max="10" width="13.625" style="115" customWidth="1"/>
    <col min="11" max="11" width="16.375" style="115" customWidth="1"/>
  </cols>
  <sheetData>
    <row r="1" spans="1:11" ht="15">
      <c r="A1" s="259" t="s">
        <v>0</v>
      </c>
      <c r="B1" s="259"/>
      <c r="C1" s="260"/>
      <c r="D1" s="260"/>
      <c r="E1" s="260"/>
      <c r="F1" s="260"/>
      <c r="G1" s="260"/>
      <c r="H1" s="260"/>
      <c r="I1" s="260"/>
      <c r="J1" s="260"/>
      <c r="K1" s="260"/>
    </row>
    <row r="2" spans="1:11">
      <c r="A2" s="20"/>
      <c r="B2" s="20"/>
      <c r="C2" s="20"/>
      <c r="D2" s="20"/>
      <c r="E2" s="20"/>
      <c r="F2" s="20"/>
      <c r="G2" s="20"/>
      <c r="H2" s="130"/>
      <c r="I2" s="130"/>
      <c r="J2" s="130"/>
      <c r="K2" s="130"/>
    </row>
    <row r="3" spans="1:11">
      <c r="A3" s="261" t="s">
        <v>160</v>
      </c>
      <c r="B3" s="261"/>
      <c r="C3" s="262"/>
      <c r="D3" s="262"/>
      <c r="E3" s="262"/>
      <c r="F3" s="262"/>
      <c r="G3" s="262"/>
      <c r="H3" s="262"/>
      <c r="I3" s="262"/>
      <c r="J3" s="262"/>
      <c r="K3" s="262"/>
    </row>
    <row r="4" spans="1:11">
      <c r="A4" s="20"/>
      <c r="B4" s="20"/>
      <c r="C4" s="22"/>
      <c r="D4" s="20"/>
      <c r="E4" s="20"/>
      <c r="F4" s="20"/>
      <c r="G4" s="20"/>
      <c r="H4" s="130"/>
      <c r="I4" s="130"/>
      <c r="J4" s="130"/>
      <c r="K4" s="130"/>
    </row>
    <row r="5" spans="1:11">
      <c r="A5" s="50" t="s">
        <v>161</v>
      </c>
      <c r="B5" s="23"/>
      <c r="C5" s="24"/>
      <c r="D5" s="24"/>
      <c r="E5" s="24"/>
      <c r="F5" s="24"/>
      <c r="G5" s="24"/>
      <c r="H5" s="131"/>
      <c r="I5" s="33"/>
      <c r="J5" s="148" t="s">
        <v>40</v>
      </c>
      <c r="K5" s="131" t="s">
        <v>162</v>
      </c>
    </row>
    <row r="6" spans="1:11">
      <c r="A6" s="50" t="s">
        <v>174</v>
      </c>
      <c r="B6" s="11">
        <v>2015</v>
      </c>
      <c r="C6" s="12" t="s">
        <v>42</v>
      </c>
      <c r="D6" s="13"/>
      <c r="E6" s="14"/>
      <c r="F6" s="14" t="s">
        <v>73</v>
      </c>
      <c r="G6" s="14"/>
      <c r="H6" s="33"/>
      <c r="I6" s="33"/>
      <c r="J6" s="33"/>
      <c r="K6" s="33"/>
    </row>
    <row r="7" spans="1:11" ht="13.5" thickBot="1"/>
    <row r="8" spans="1:11">
      <c r="A8" s="5"/>
      <c r="B8" s="299" t="s">
        <v>46</v>
      </c>
      <c r="C8" s="337"/>
      <c r="D8" s="337"/>
      <c r="E8" s="337"/>
      <c r="F8" s="337"/>
      <c r="G8" s="338"/>
      <c r="H8" s="231" t="s">
        <v>134</v>
      </c>
      <c r="I8" s="331" t="s">
        <v>136</v>
      </c>
      <c r="J8" s="332"/>
      <c r="K8" s="149" t="s">
        <v>140</v>
      </c>
    </row>
    <row r="9" spans="1:11">
      <c r="A9" s="5"/>
      <c r="B9" s="339"/>
      <c r="C9" s="340"/>
      <c r="D9" s="340"/>
      <c r="E9" s="340"/>
      <c r="F9" s="340"/>
      <c r="G9" s="341"/>
      <c r="H9" s="232" t="s">
        <v>135</v>
      </c>
      <c r="I9" s="333" t="s">
        <v>137</v>
      </c>
      <c r="J9" s="334"/>
      <c r="K9" s="150" t="s">
        <v>141</v>
      </c>
    </row>
    <row r="10" spans="1:11" ht="13.5" thickBot="1">
      <c r="A10" s="5"/>
      <c r="B10" s="342"/>
      <c r="C10" s="343"/>
      <c r="D10" s="343"/>
      <c r="E10" s="343"/>
      <c r="F10" s="343"/>
      <c r="G10" s="344"/>
      <c r="H10" s="233" t="s">
        <v>139</v>
      </c>
      <c r="I10" s="335" t="s">
        <v>138</v>
      </c>
      <c r="J10" s="336"/>
      <c r="K10" s="151" t="s">
        <v>139</v>
      </c>
    </row>
    <row r="11" spans="1:11">
      <c r="A11" s="102">
        <v>1</v>
      </c>
      <c r="B11" s="348" t="s">
        <v>142</v>
      </c>
      <c r="C11" s="337"/>
      <c r="D11" s="337"/>
      <c r="E11" s="337"/>
      <c r="F11" s="337"/>
      <c r="G11" s="338"/>
      <c r="H11" s="234">
        <f>+SUM(H12:H17)</f>
        <v>16287181.58</v>
      </c>
      <c r="I11" s="346">
        <f>+SUM(I12:J17)</f>
        <v>13700353.379999995</v>
      </c>
      <c r="J11" s="346"/>
      <c r="K11" s="152">
        <f>+SUM(K12:K17)</f>
        <v>29987534.959999993</v>
      </c>
    </row>
    <row r="12" spans="1:11">
      <c r="A12" s="102">
        <v>2</v>
      </c>
      <c r="B12" s="345" t="s">
        <v>143</v>
      </c>
      <c r="C12" s="340"/>
      <c r="D12" s="340"/>
      <c r="E12" s="340"/>
      <c r="F12" s="340"/>
      <c r="G12" s="341"/>
      <c r="H12" s="235">
        <v>16278695.869999999</v>
      </c>
      <c r="I12" s="330">
        <f>+'Anexo 2 Bis'!K13</f>
        <v>13701647.949999996</v>
      </c>
      <c r="J12" s="330"/>
      <c r="K12" s="127">
        <f t="shared" ref="K12:K17" si="0">+H12+I12</f>
        <v>29980343.819999993</v>
      </c>
    </row>
    <row r="13" spans="1:11">
      <c r="A13" s="102">
        <v>3</v>
      </c>
      <c r="B13" s="345" t="s">
        <v>144</v>
      </c>
      <c r="C13" s="340"/>
      <c r="D13" s="340"/>
      <c r="E13" s="340"/>
      <c r="F13" s="340"/>
      <c r="G13" s="341"/>
      <c r="H13" s="235">
        <v>0</v>
      </c>
      <c r="I13" s="330">
        <v>0</v>
      </c>
      <c r="J13" s="330"/>
      <c r="K13" s="127">
        <f t="shared" si="0"/>
        <v>0</v>
      </c>
    </row>
    <row r="14" spans="1:11">
      <c r="A14" s="102">
        <v>4</v>
      </c>
      <c r="B14" s="345" t="s">
        <v>145</v>
      </c>
      <c r="C14" s="340"/>
      <c r="D14" s="340"/>
      <c r="E14" s="340"/>
      <c r="F14" s="340"/>
      <c r="G14" s="341"/>
      <c r="H14" s="235">
        <v>0</v>
      </c>
      <c r="I14" s="330">
        <v>0</v>
      </c>
      <c r="J14" s="330"/>
      <c r="K14" s="127">
        <f t="shared" si="0"/>
        <v>0</v>
      </c>
    </row>
    <row r="15" spans="1:11">
      <c r="A15" s="102">
        <v>5</v>
      </c>
      <c r="B15" s="345" t="s">
        <v>146</v>
      </c>
      <c r="C15" s="340"/>
      <c r="D15" s="340"/>
      <c r="E15" s="340"/>
      <c r="F15" s="340"/>
      <c r="G15" s="341"/>
      <c r="H15" s="235">
        <v>8485.7099999999991</v>
      </c>
      <c r="I15" s="330">
        <f>+'Anexo 2 Bis'!K15</f>
        <v>-1294.570000000298</v>
      </c>
      <c r="J15" s="330"/>
      <c r="K15" s="127">
        <f t="shared" si="0"/>
        <v>7191.1399999997011</v>
      </c>
    </row>
    <row r="16" spans="1:11">
      <c r="A16" s="102">
        <v>6</v>
      </c>
      <c r="B16" s="345" t="s">
        <v>147</v>
      </c>
      <c r="C16" s="340"/>
      <c r="D16" s="340"/>
      <c r="E16" s="340"/>
      <c r="F16" s="340"/>
      <c r="G16" s="341"/>
      <c r="H16" s="235">
        <v>0</v>
      </c>
      <c r="I16" s="330">
        <f>+'Anexo 2 Bis'!J17+'Anexo 2 Bis'!K17</f>
        <v>0</v>
      </c>
      <c r="J16" s="330"/>
      <c r="K16" s="127">
        <f t="shared" si="0"/>
        <v>0</v>
      </c>
    </row>
    <row r="17" spans="1:11">
      <c r="A17" s="102">
        <v>9</v>
      </c>
      <c r="B17" s="345" t="s">
        <v>148</v>
      </c>
      <c r="C17" s="340"/>
      <c r="D17" s="340"/>
      <c r="E17" s="340"/>
      <c r="F17" s="340"/>
      <c r="G17" s="341"/>
      <c r="H17" s="235">
        <v>0</v>
      </c>
      <c r="I17" s="330">
        <f>+'Anexo 2 Bis'!J18+'Anexo 2 Bis'!K18</f>
        <v>0</v>
      </c>
      <c r="J17" s="330"/>
      <c r="K17" s="127">
        <f t="shared" si="0"/>
        <v>0</v>
      </c>
    </row>
    <row r="18" spans="1:11">
      <c r="A18" s="102">
        <v>10</v>
      </c>
      <c r="B18" s="349" t="s">
        <v>149</v>
      </c>
      <c r="C18" s="340"/>
      <c r="D18" s="340"/>
      <c r="E18" s="340"/>
      <c r="F18" s="340"/>
      <c r="G18" s="341"/>
      <c r="H18" s="236">
        <f>+SUM(H19:H22)</f>
        <v>0</v>
      </c>
      <c r="I18" s="347">
        <f>+SUM(I19:J22)</f>
        <v>0</v>
      </c>
      <c r="J18" s="347"/>
      <c r="K18" s="153">
        <f>+SUM(K19:K22)</f>
        <v>0</v>
      </c>
    </row>
    <row r="19" spans="1:11">
      <c r="A19" s="102">
        <v>11</v>
      </c>
      <c r="B19" s="339" t="s">
        <v>150</v>
      </c>
      <c r="C19" s="340"/>
      <c r="D19" s="340"/>
      <c r="E19" s="340"/>
      <c r="F19" s="340"/>
      <c r="G19" s="341"/>
      <c r="H19" s="235">
        <v>0</v>
      </c>
      <c r="I19" s="330">
        <f>+'Anexo 2 Bis'!J16+'Anexo 2 Bis'!K16</f>
        <v>0</v>
      </c>
      <c r="J19" s="330"/>
      <c r="K19" s="127">
        <f t="shared" ref="K19:K24" si="1">+H19+I19</f>
        <v>0</v>
      </c>
    </row>
    <row r="20" spans="1:11">
      <c r="A20" s="102">
        <v>12</v>
      </c>
      <c r="B20" s="339" t="s">
        <v>151</v>
      </c>
      <c r="C20" s="340"/>
      <c r="D20" s="340"/>
      <c r="E20" s="340"/>
      <c r="F20" s="340"/>
      <c r="G20" s="341"/>
      <c r="H20" s="235">
        <v>0</v>
      </c>
      <c r="I20" s="330">
        <f>+'Anexo 2 Bis'!J17+'Anexo 2 Bis'!K17</f>
        <v>0</v>
      </c>
      <c r="J20" s="330"/>
      <c r="K20" s="127">
        <f t="shared" si="1"/>
        <v>0</v>
      </c>
    </row>
    <row r="21" spans="1:11">
      <c r="A21" s="102">
        <v>13</v>
      </c>
      <c r="B21" s="339" t="s">
        <v>152</v>
      </c>
      <c r="C21" s="340"/>
      <c r="D21" s="340"/>
      <c r="E21" s="340"/>
      <c r="F21" s="340"/>
      <c r="G21" s="341"/>
      <c r="H21" s="235">
        <v>0</v>
      </c>
      <c r="I21" s="330">
        <v>0</v>
      </c>
      <c r="J21" s="330"/>
      <c r="K21" s="127">
        <f t="shared" si="1"/>
        <v>0</v>
      </c>
    </row>
    <row r="22" spans="1:11">
      <c r="A22" s="102">
        <v>16</v>
      </c>
      <c r="B22" s="339" t="s">
        <v>153</v>
      </c>
      <c r="C22" s="340"/>
      <c r="D22" s="340"/>
      <c r="E22" s="340"/>
      <c r="F22" s="340"/>
      <c r="G22" s="341"/>
      <c r="H22" s="235">
        <v>0</v>
      </c>
      <c r="I22" s="330">
        <v>0</v>
      </c>
      <c r="J22" s="330"/>
      <c r="K22" s="127">
        <f t="shared" si="1"/>
        <v>0</v>
      </c>
    </row>
    <row r="23" spans="1:11">
      <c r="A23" s="102">
        <v>17</v>
      </c>
      <c r="B23" s="349" t="s">
        <v>154</v>
      </c>
      <c r="C23" s="340"/>
      <c r="D23" s="340"/>
      <c r="E23" s="340"/>
      <c r="F23" s="340"/>
      <c r="G23" s="341"/>
      <c r="H23" s="236">
        <v>0</v>
      </c>
      <c r="I23" s="347">
        <v>0</v>
      </c>
      <c r="J23" s="347"/>
      <c r="K23" s="153">
        <f t="shared" si="1"/>
        <v>0</v>
      </c>
    </row>
    <row r="24" spans="1:11">
      <c r="A24" s="102">
        <v>18</v>
      </c>
      <c r="B24" s="349" t="s">
        <v>155</v>
      </c>
      <c r="C24" s="340"/>
      <c r="D24" s="340"/>
      <c r="E24" s="340"/>
      <c r="F24" s="340"/>
      <c r="G24" s="341"/>
      <c r="H24" s="236">
        <f>+'[1]anexo 2 '!$O$17</f>
        <v>0</v>
      </c>
      <c r="I24" s="347">
        <f>+'Anexo 2 Bis'!K18+'Anexo 2 Bis'!J18</f>
        <v>0</v>
      </c>
      <c r="J24" s="347"/>
      <c r="K24" s="153">
        <f t="shared" si="1"/>
        <v>0</v>
      </c>
    </row>
    <row r="25" spans="1:11">
      <c r="A25" s="5"/>
      <c r="B25" s="349" t="s">
        <v>156</v>
      </c>
      <c r="C25" s="340"/>
      <c r="D25" s="340"/>
      <c r="E25" s="340"/>
      <c r="F25" s="340"/>
      <c r="G25" s="341"/>
      <c r="H25" s="236">
        <f>+H11+H18+H23+H24</f>
        <v>16287181.58</v>
      </c>
      <c r="I25" s="347">
        <f>+I11+I18+I23+I24</f>
        <v>13700353.379999995</v>
      </c>
      <c r="J25" s="347"/>
      <c r="K25" s="153">
        <f>+K11+K18+K23+K24</f>
        <v>29987534.959999993</v>
      </c>
    </row>
    <row r="26" spans="1:11" ht="13.5" thickBot="1">
      <c r="A26" s="5"/>
      <c r="B26" s="342"/>
      <c r="C26" s="343"/>
      <c r="D26" s="343"/>
      <c r="E26" s="343"/>
      <c r="F26" s="343"/>
      <c r="G26" s="344"/>
      <c r="H26" s="237"/>
      <c r="I26" s="350"/>
      <c r="J26" s="350"/>
      <c r="K26" s="154"/>
    </row>
    <row r="27" spans="1:11" ht="48.75" customHeight="1">
      <c r="C27" s="351"/>
      <c r="D27" s="352"/>
      <c r="E27" s="352"/>
      <c r="F27" s="352"/>
      <c r="G27" s="353"/>
    </row>
    <row r="28" spans="1:11">
      <c r="B28" s="327"/>
      <c r="C28" s="327"/>
      <c r="D28" s="327"/>
      <c r="E28" s="327"/>
      <c r="F28" s="58"/>
      <c r="G28" s="327"/>
      <c r="H28" s="328"/>
      <c r="I28" s="128"/>
      <c r="J28" s="354"/>
      <c r="K28" s="354"/>
    </row>
    <row r="29" spans="1:11" ht="11.25" customHeight="1">
      <c r="B29" s="329"/>
      <c r="C29" s="329"/>
      <c r="D29" s="329"/>
      <c r="E29" s="329"/>
      <c r="F29" s="56"/>
      <c r="G29" s="329"/>
      <c r="H29" s="326"/>
      <c r="I29" s="155"/>
      <c r="J29" s="325"/>
      <c r="K29" s="325"/>
    </row>
    <row r="30" spans="1:11" ht="9.75" customHeight="1">
      <c r="B30" s="326"/>
      <c r="C30" s="326"/>
      <c r="D30" s="326"/>
      <c r="E30" s="326"/>
      <c r="F30" s="57"/>
      <c r="G30" s="326"/>
      <c r="H30" s="326"/>
      <c r="I30" s="155"/>
      <c r="J30" s="325"/>
      <c r="K30" s="325"/>
    </row>
  </sheetData>
  <mergeCells count="48"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  <mergeCell ref="B17:G17"/>
    <mergeCell ref="B20:G20"/>
    <mergeCell ref="B11:G11"/>
    <mergeCell ref="B12:G12"/>
    <mergeCell ref="B13:G13"/>
    <mergeCell ref="B14:G14"/>
    <mergeCell ref="B18:G18"/>
    <mergeCell ref="B19:G19"/>
    <mergeCell ref="I17:J17"/>
    <mergeCell ref="I18:J18"/>
    <mergeCell ref="I23:J23"/>
    <mergeCell ref="I24:J24"/>
    <mergeCell ref="I19:J19"/>
    <mergeCell ref="I20:J20"/>
    <mergeCell ref="I21:J21"/>
    <mergeCell ref="I22:J22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J30:K30"/>
    <mergeCell ref="B30:E30"/>
    <mergeCell ref="G28:H28"/>
    <mergeCell ref="G29:H29"/>
    <mergeCell ref="G30:H30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7" sqref="C7"/>
    </sheetView>
  </sheetViews>
  <sheetFormatPr baseColWidth="10" defaultRowHeight="12.75"/>
  <cols>
    <col min="5" max="6" width="14.375" customWidth="1"/>
    <col min="7" max="8" width="12.5" customWidth="1"/>
    <col min="9" max="10" width="14.875" customWidth="1"/>
    <col min="11" max="12" width="14.125" customWidth="1"/>
    <col min="13" max="13" width="14.875" customWidth="1"/>
  </cols>
  <sheetData>
    <row r="1" spans="1:13">
      <c r="A1" t="s">
        <v>27</v>
      </c>
      <c r="B1" t="s">
        <v>194</v>
      </c>
      <c r="C1" t="s">
        <v>4</v>
      </c>
      <c r="D1" t="s">
        <v>194</v>
      </c>
      <c r="E1" t="s">
        <v>28</v>
      </c>
      <c r="F1" t="s">
        <v>194</v>
      </c>
      <c r="G1" t="s">
        <v>46</v>
      </c>
      <c r="H1" t="s">
        <v>194</v>
      </c>
      <c r="I1" t="s">
        <v>157</v>
      </c>
      <c r="J1" t="s">
        <v>194</v>
      </c>
      <c r="K1" t="s">
        <v>158</v>
      </c>
      <c r="L1" t="s">
        <v>194</v>
      </c>
      <c r="M1" t="s">
        <v>159</v>
      </c>
    </row>
    <row r="2" spans="1:13">
      <c r="A2">
        <f>+'Anexo 6'!$B$6</f>
        <v>2015</v>
      </c>
      <c r="B2" t="s">
        <v>194</v>
      </c>
      <c r="C2">
        <v>3</v>
      </c>
      <c r="D2" t="s">
        <v>194</v>
      </c>
      <c r="E2" s="16" t="str">
        <f>+'Anexo 6'!$K$5</f>
        <v>010102</v>
      </c>
      <c r="F2" t="s">
        <v>194</v>
      </c>
      <c r="G2">
        <f>+'Anexo 6'!A11</f>
        <v>1</v>
      </c>
      <c r="H2" t="s">
        <v>194</v>
      </c>
      <c r="I2" s="18">
        <f>+'Anexo 6'!H11</f>
        <v>16287181.58</v>
      </c>
      <c r="J2" t="s">
        <v>194</v>
      </c>
      <c r="K2" s="18">
        <f>+'Anexo 6'!I11</f>
        <v>13700353.379999995</v>
      </c>
      <c r="L2" t="s">
        <v>194</v>
      </c>
      <c r="M2" s="18">
        <f>+'Anexo 6'!K11</f>
        <v>29987534.959999993</v>
      </c>
    </row>
    <row r="3" spans="1:13">
      <c r="A3">
        <f>+'Anexo 6'!$B$6</f>
        <v>2015</v>
      </c>
      <c r="B3" t="s">
        <v>194</v>
      </c>
      <c r="C3">
        <v>3</v>
      </c>
      <c r="D3" t="s">
        <v>194</v>
      </c>
      <c r="E3" s="16" t="str">
        <f>+'Anexo 6'!$K$5</f>
        <v>010102</v>
      </c>
      <c r="F3" t="s">
        <v>194</v>
      </c>
      <c r="G3">
        <f>+'Anexo 6'!A12</f>
        <v>2</v>
      </c>
      <c r="H3" t="s">
        <v>194</v>
      </c>
      <c r="I3" s="18">
        <f>+'Anexo 6'!H12</f>
        <v>16278695.869999999</v>
      </c>
      <c r="J3" t="s">
        <v>194</v>
      </c>
      <c r="K3" s="18">
        <f>+'Anexo 6'!I12</f>
        <v>13701647.949999996</v>
      </c>
      <c r="L3" t="s">
        <v>194</v>
      </c>
      <c r="M3" s="18">
        <f>+'Anexo 6'!K12</f>
        <v>29980343.819999993</v>
      </c>
    </row>
    <row r="4" spans="1:13">
      <c r="A4">
        <f>+'Anexo 6'!$B$6</f>
        <v>2015</v>
      </c>
      <c r="B4" t="s">
        <v>194</v>
      </c>
      <c r="C4">
        <v>3</v>
      </c>
      <c r="D4" t="s">
        <v>194</v>
      </c>
      <c r="E4" s="16" t="str">
        <f>+'Anexo 6'!$K$5</f>
        <v>010102</v>
      </c>
      <c r="F4" t="s">
        <v>194</v>
      </c>
      <c r="G4">
        <f>+'Anexo 6'!A13</f>
        <v>3</v>
      </c>
      <c r="H4" t="s">
        <v>194</v>
      </c>
      <c r="I4" s="18">
        <f>+'Anexo 6'!H13</f>
        <v>0</v>
      </c>
      <c r="J4" t="s">
        <v>194</v>
      </c>
      <c r="K4" s="18">
        <f>+'Anexo 6'!I13</f>
        <v>0</v>
      </c>
      <c r="L4" t="s">
        <v>194</v>
      </c>
      <c r="M4" s="18">
        <f>+'Anexo 6'!K13</f>
        <v>0</v>
      </c>
    </row>
    <row r="5" spans="1:13">
      <c r="A5">
        <f>+'Anexo 6'!$B$6</f>
        <v>2015</v>
      </c>
      <c r="B5" t="s">
        <v>194</v>
      </c>
      <c r="C5">
        <v>3</v>
      </c>
      <c r="D5" t="s">
        <v>194</v>
      </c>
      <c r="E5" s="16" t="str">
        <f>+'Anexo 6'!$K$5</f>
        <v>010102</v>
      </c>
      <c r="F5" t="s">
        <v>194</v>
      </c>
      <c r="G5">
        <f>+'Anexo 6'!A14</f>
        <v>4</v>
      </c>
      <c r="H5" t="s">
        <v>194</v>
      </c>
      <c r="I5" s="18">
        <f>+'Anexo 6'!H14</f>
        <v>0</v>
      </c>
      <c r="J5" t="s">
        <v>194</v>
      </c>
      <c r="K5" s="18">
        <f>+'Anexo 6'!I14</f>
        <v>0</v>
      </c>
      <c r="L5" t="s">
        <v>194</v>
      </c>
      <c r="M5" s="18">
        <f>+'Anexo 6'!K14</f>
        <v>0</v>
      </c>
    </row>
    <row r="6" spans="1:13">
      <c r="A6">
        <f>+'Anexo 6'!$B$6</f>
        <v>2015</v>
      </c>
      <c r="B6" t="s">
        <v>194</v>
      </c>
      <c r="C6">
        <v>3</v>
      </c>
      <c r="D6" t="s">
        <v>194</v>
      </c>
      <c r="E6" s="16" t="str">
        <f>+'Anexo 6'!$K$5</f>
        <v>010102</v>
      </c>
      <c r="F6" t="s">
        <v>194</v>
      </c>
      <c r="G6">
        <f>+'Anexo 6'!A15</f>
        <v>5</v>
      </c>
      <c r="H6" t="s">
        <v>194</v>
      </c>
      <c r="I6" s="18">
        <f>+'Anexo 6'!H15</f>
        <v>8485.7099999999991</v>
      </c>
      <c r="J6" t="s">
        <v>194</v>
      </c>
      <c r="K6" s="18">
        <f>+'Anexo 6'!I15</f>
        <v>-1294.570000000298</v>
      </c>
      <c r="L6" t="s">
        <v>194</v>
      </c>
      <c r="M6" s="18">
        <f>+'Anexo 6'!K15</f>
        <v>7191.1399999997011</v>
      </c>
    </row>
    <row r="7" spans="1:13">
      <c r="A7">
        <f>+'Anexo 6'!$B$6</f>
        <v>2015</v>
      </c>
      <c r="B7" t="s">
        <v>194</v>
      </c>
      <c r="C7">
        <v>3</v>
      </c>
      <c r="D7" t="s">
        <v>194</v>
      </c>
      <c r="E7" s="16" t="str">
        <f>+'Anexo 6'!$K$5</f>
        <v>010102</v>
      </c>
      <c r="F7" t="s">
        <v>194</v>
      </c>
      <c r="G7">
        <f>+'Anexo 6'!A16</f>
        <v>6</v>
      </c>
      <c r="H7" t="s">
        <v>194</v>
      </c>
      <c r="I7" s="18">
        <f>+'Anexo 6'!H16</f>
        <v>0</v>
      </c>
      <c r="J7" t="s">
        <v>194</v>
      </c>
      <c r="K7" s="18">
        <f>+'Anexo 6'!I16</f>
        <v>0</v>
      </c>
      <c r="L7" t="s">
        <v>194</v>
      </c>
      <c r="M7" s="18">
        <f>+'Anexo 6'!K16</f>
        <v>0</v>
      </c>
    </row>
    <row r="8" spans="1:13">
      <c r="A8">
        <f>+'Anexo 6'!$B$6</f>
        <v>2015</v>
      </c>
      <c r="B8" t="s">
        <v>194</v>
      </c>
      <c r="C8">
        <v>3</v>
      </c>
      <c r="D8" t="s">
        <v>194</v>
      </c>
      <c r="E8" s="16" t="str">
        <f>+'Anexo 6'!$K$5</f>
        <v>010102</v>
      </c>
      <c r="F8" t="s">
        <v>194</v>
      </c>
      <c r="G8">
        <f>+'Anexo 6'!A17</f>
        <v>9</v>
      </c>
      <c r="H8" t="s">
        <v>194</v>
      </c>
      <c r="I8" s="18">
        <f>+'Anexo 6'!H17</f>
        <v>0</v>
      </c>
      <c r="J8" t="s">
        <v>194</v>
      </c>
      <c r="K8" s="18">
        <f>+'Anexo 6'!I17</f>
        <v>0</v>
      </c>
      <c r="L8" t="s">
        <v>194</v>
      </c>
      <c r="M8" s="18">
        <f>+'Anexo 6'!K17</f>
        <v>0</v>
      </c>
    </row>
    <row r="9" spans="1:13">
      <c r="A9">
        <f>+'Anexo 6'!$B$6</f>
        <v>2015</v>
      </c>
      <c r="B9" t="s">
        <v>194</v>
      </c>
      <c r="C9">
        <v>3</v>
      </c>
      <c r="D9" t="s">
        <v>194</v>
      </c>
      <c r="E9" s="16" t="str">
        <f>+'Anexo 6'!$K$5</f>
        <v>010102</v>
      </c>
      <c r="F9" t="s">
        <v>194</v>
      </c>
      <c r="G9">
        <f>+'Anexo 6'!A18</f>
        <v>10</v>
      </c>
      <c r="H9" t="s">
        <v>194</v>
      </c>
      <c r="I9" s="18">
        <f>+'Anexo 6'!H18</f>
        <v>0</v>
      </c>
      <c r="J9" t="s">
        <v>194</v>
      </c>
      <c r="K9" s="18">
        <f>+'Anexo 6'!I18</f>
        <v>0</v>
      </c>
      <c r="L9" t="s">
        <v>194</v>
      </c>
      <c r="M9" s="18">
        <f>+'Anexo 6'!K18</f>
        <v>0</v>
      </c>
    </row>
    <row r="10" spans="1:13">
      <c r="A10">
        <f>+'Anexo 6'!$B$6</f>
        <v>2015</v>
      </c>
      <c r="B10" t="s">
        <v>194</v>
      </c>
      <c r="C10">
        <v>3</v>
      </c>
      <c r="D10" t="s">
        <v>194</v>
      </c>
      <c r="E10" s="16" t="str">
        <f>+'Anexo 6'!$K$5</f>
        <v>010102</v>
      </c>
      <c r="F10" t="s">
        <v>194</v>
      </c>
      <c r="G10">
        <f>+'Anexo 6'!A19</f>
        <v>11</v>
      </c>
      <c r="H10" t="s">
        <v>194</v>
      </c>
      <c r="I10" s="18">
        <f>+'Anexo 6'!H19</f>
        <v>0</v>
      </c>
      <c r="J10" t="s">
        <v>194</v>
      </c>
      <c r="K10" s="18">
        <f>+'Anexo 6'!I19</f>
        <v>0</v>
      </c>
      <c r="L10" t="s">
        <v>194</v>
      </c>
      <c r="M10" s="18">
        <f>+'Anexo 6'!K19</f>
        <v>0</v>
      </c>
    </row>
    <row r="11" spans="1:13">
      <c r="A11">
        <f>+'Anexo 6'!$B$6</f>
        <v>2015</v>
      </c>
      <c r="B11" t="s">
        <v>194</v>
      </c>
      <c r="C11">
        <v>3</v>
      </c>
      <c r="D11" t="s">
        <v>194</v>
      </c>
      <c r="E11" s="16" t="str">
        <f>+'Anexo 6'!$K$5</f>
        <v>010102</v>
      </c>
      <c r="F11" t="s">
        <v>194</v>
      </c>
      <c r="G11">
        <f>+'Anexo 6'!A20</f>
        <v>12</v>
      </c>
      <c r="H11" t="s">
        <v>194</v>
      </c>
      <c r="I11" s="18">
        <f>+'Anexo 6'!H20</f>
        <v>0</v>
      </c>
      <c r="J11" t="s">
        <v>194</v>
      </c>
      <c r="K11" s="18">
        <f>+'Anexo 6'!I20</f>
        <v>0</v>
      </c>
      <c r="L11" t="s">
        <v>194</v>
      </c>
      <c r="M11" s="18">
        <f>+'Anexo 6'!K20</f>
        <v>0</v>
      </c>
    </row>
    <row r="12" spans="1:13">
      <c r="A12">
        <f>+'Anexo 6'!$B$6</f>
        <v>2015</v>
      </c>
      <c r="B12" t="s">
        <v>194</v>
      </c>
      <c r="C12">
        <v>3</v>
      </c>
      <c r="D12" t="s">
        <v>194</v>
      </c>
      <c r="E12" s="16" t="str">
        <f>+'Anexo 6'!$K$5</f>
        <v>010102</v>
      </c>
      <c r="F12" t="s">
        <v>194</v>
      </c>
      <c r="G12">
        <f>+'Anexo 6'!A21</f>
        <v>13</v>
      </c>
      <c r="H12" t="s">
        <v>194</v>
      </c>
      <c r="I12" s="18">
        <f>+'Anexo 6'!H21</f>
        <v>0</v>
      </c>
      <c r="J12" t="s">
        <v>194</v>
      </c>
      <c r="K12" s="18">
        <f>+'Anexo 6'!I21</f>
        <v>0</v>
      </c>
      <c r="L12" t="s">
        <v>194</v>
      </c>
      <c r="M12" s="18">
        <f>+'Anexo 6'!K21</f>
        <v>0</v>
      </c>
    </row>
    <row r="13" spans="1:13">
      <c r="A13">
        <f>+'Anexo 6'!$B$6</f>
        <v>2015</v>
      </c>
      <c r="B13" t="s">
        <v>194</v>
      </c>
      <c r="C13">
        <v>3</v>
      </c>
      <c r="D13" t="s">
        <v>194</v>
      </c>
      <c r="E13" s="16" t="str">
        <f>+'Anexo 6'!$K$5</f>
        <v>010102</v>
      </c>
      <c r="F13" t="s">
        <v>194</v>
      </c>
      <c r="G13">
        <f>+'Anexo 6'!A22</f>
        <v>16</v>
      </c>
      <c r="H13" t="s">
        <v>194</v>
      </c>
      <c r="I13" s="18">
        <f>+'Anexo 6'!H22</f>
        <v>0</v>
      </c>
      <c r="J13" t="s">
        <v>194</v>
      </c>
      <c r="K13" s="18">
        <f>+'Anexo 6'!I22</f>
        <v>0</v>
      </c>
      <c r="L13" t="s">
        <v>194</v>
      </c>
      <c r="M13" s="18">
        <f>+'Anexo 6'!K22</f>
        <v>0</v>
      </c>
    </row>
    <row r="14" spans="1:13">
      <c r="A14">
        <f>+'Anexo 6'!$B$6</f>
        <v>2015</v>
      </c>
      <c r="B14" t="s">
        <v>194</v>
      </c>
      <c r="C14">
        <v>3</v>
      </c>
      <c r="D14" t="s">
        <v>194</v>
      </c>
      <c r="E14" s="16" t="str">
        <f>+'Anexo 6'!$K$5</f>
        <v>010102</v>
      </c>
      <c r="F14" t="s">
        <v>194</v>
      </c>
      <c r="G14">
        <f>+'Anexo 6'!A23</f>
        <v>17</v>
      </c>
      <c r="H14" t="s">
        <v>194</v>
      </c>
      <c r="I14" s="18">
        <f>+'Anexo 6'!H23</f>
        <v>0</v>
      </c>
      <c r="J14" t="s">
        <v>194</v>
      </c>
      <c r="K14" s="18">
        <f>+'Anexo 6'!I23</f>
        <v>0</v>
      </c>
      <c r="L14" t="s">
        <v>194</v>
      </c>
      <c r="M14" s="18">
        <f>+'Anexo 6'!K23</f>
        <v>0</v>
      </c>
    </row>
    <row r="15" spans="1:13">
      <c r="A15">
        <f>+'Anexo 6'!$B$6</f>
        <v>2015</v>
      </c>
      <c r="B15" t="s">
        <v>194</v>
      </c>
      <c r="C15">
        <v>3</v>
      </c>
      <c r="D15" t="s">
        <v>194</v>
      </c>
      <c r="E15" s="16" t="str">
        <f>+'Anexo 6'!$K$5</f>
        <v>010102</v>
      </c>
      <c r="F15" t="s">
        <v>194</v>
      </c>
      <c r="G15">
        <f>+'Anexo 6'!A24</f>
        <v>18</v>
      </c>
      <c r="H15" t="s">
        <v>194</v>
      </c>
      <c r="I15" s="18">
        <f>+'Anexo 6'!H24</f>
        <v>0</v>
      </c>
      <c r="J15" t="s">
        <v>194</v>
      </c>
      <c r="K15" s="18">
        <f>+'Anexo 6'!I24</f>
        <v>0</v>
      </c>
      <c r="L15" t="s">
        <v>194</v>
      </c>
      <c r="M15" s="18">
        <f>+'Anexo 6'!K24</f>
        <v>0</v>
      </c>
    </row>
    <row r="16" spans="1:13">
      <c r="A16">
        <f>+'Anexo 6'!$B$6</f>
        <v>2015</v>
      </c>
      <c r="B16" t="s">
        <v>194</v>
      </c>
      <c r="C16">
        <v>3</v>
      </c>
      <c r="D16" t="s">
        <v>194</v>
      </c>
      <c r="E16" s="16" t="str">
        <f>+'Anexo 6'!$K$5</f>
        <v>010102</v>
      </c>
      <c r="F16" t="s">
        <v>194</v>
      </c>
      <c r="G16">
        <f>+'Anexo 6'!A25</f>
        <v>0</v>
      </c>
      <c r="H16" t="s">
        <v>194</v>
      </c>
      <c r="I16" s="18">
        <f>+'Anexo 6'!H25</f>
        <v>16287181.58</v>
      </c>
      <c r="J16" t="s">
        <v>194</v>
      </c>
      <c r="K16" s="18">
        <f>+'Anexo 6'!I25</f>
        <v>13700353.379999995</v>
      </c>
      <c r="L16" t="s">
        <v>194</v>
      </c>
      <c r="M16" s="18">
        <f>+'Anexo 6'!K25</f>
        <v>29987534.959999993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2015</v>
      </c>
      <c r="B2" s="17" t="str">
        <f>+'Anexo I Programacion Financiera'!$K$5</f>
        <v>010102</v>
      </c>
      <c r="C2">
        <f>+'Anexo I Programacion Financiera'!B13</f>
        <v>1</v>
      </c>
      <c r="D2" s="18">
        <f>+'Anexo I Programacion Financiera'!H13</f>
        <v>0</v>
      </c>
      <c r="E2" s="18">
        <f>+'Anexo I Programacion Financiera'!I13</f>
        <v>0</v>
      </c>
      <c r="F2" s="18">
        <f>+'Anexo I Programacion Financiera'!J13</f>
        <v>0</v>
      </c>
      <c r="G2" s="18">
        <f>+'Anexo I Programacion Financiera'!K13</f>
        <v>0</v>
      </c>
      <c r="H2" s="18">
        <f>+'Anexo I Programacion Financiera'!L13</f>
        <v>0</v>
      </c>
    </row>
    <row r="3" spans="1:8">
      <c r="A3">
        <f>+'Anexo I Programacion Financiera'!$B$6</f>
        <v>2015</v>
      </c>
      <c r="B3" s="17" t="str">
        <f>+'Anexo I Programacion Financiera'!$K$5</f>
        <v>010102</v>
      </c>
      <c r="C3">
        <f>+'Anexo I Programacion Financiera'!B14</f>
        <v>2</v>
      </c>
      <c r="D3" s="18">
        <f>+'Anexo I Programacion Financiera'!H14</f>
        <v>57336569.590000004</v>
      </c>
      <c r="E3" s="18">
        <f>+'Anexo I Programacion Financiera'!I14</f>
        <v>82288778.530000001</v>
      </c>
      <c r="F3" s="18">
        <f>+'Anexo I Programacion Financiera'!J14</f>
        <v>41887912.75</v>
      </c>
      <c r="G3" s="18">
        <f>+'Anexo I Programacion Financiera'!K14</f>
        <v>41887912.75</v>
      </c>
      <c r="H3" s="18">
        <f>+'Anexo I Programacion Financiera'!L14</f>
        <v>223401173.62</v>
      </c>
    </row>
    <row r="4" spans="1:8">
      <c r="A4">
        <f>+'Anexo I Programacion Financiera'!$B$6</f>
        <v>2015</v>
      </c>
      <c r="B4" s="17" t="str">
        <f>+'Anexo I Programacion Financiera'!$K$5</f>
        <v>010102</v>
      </c>
      <c r="C4">
        <f>+'Anexo I Programacion Financiera'!B15</f>
        <v>3</v>
      </c>
      <c r="D4" s="18">
        <f>+'Anexo I Programacion Financiera'!H15</f>
        <v>-57336569.590000004</v>
      </c>
      <c r="E4" s="18">
        <f>+'Anexo I Programacion Financiera'!I15</f>
        <v>-82288778.530000001</v>
      </c>
      <c r="F4" s="18">
        <f>+'Anexo I Programacion Financiera'!J15</f>
        <v>-41887912.75</v>
      </c>
      <c r="G4" s="18">
        <f>+'Anexo I Programacion Financiera'!K15</f>
        <v>-41887912.75</v>
      </c>
      <c r="H4" s="18">
        <f>+'Anexo I Programacion Financiera'!L15</f>
        <v>-223401173.62</v>
      </c>
    </row>
    <row r="5" spans="1:8">
      <c r="A5">
        <f>+'Anexo I Programacion Financiera'!$B$6</f>
        <v>2015</v>
      </c>
      <c r="B5" s="17" t="str">
        <f>+'Anexo I Programacion Financiera'!$K$5</f>
        <v>010102</v>
      </c>
      <c r="C5">
        <f>+'Anexo I Programacion Financiera'!B16</f>
        <v>4</v>
      </c>
      <c r="D5" s="18">
        <f>+'Anexo I Programacion Financiera'!H16</f>
        <v>0</v>
      </c>
      <c r="E5" s="18">
        <f>+'Anexo I Programacion Financiera'!I16</f>
        <v>0</v>
      </c>
      <c r="F5" s="18">
        <f>+'Anexo I Programacion Financiera'!J16</f>
        <v>0</v>
      </c>
      <c r="G5" s="18">
        <f>+'Anexo I Programacion Financiera'!K16</f>
        <v>0</v>
      </c>
      <c r="H5" s="18">
        <f>+'Anexo I Programacion Financiera'!L16</f>
        <v>0</v>
      </c>
    </row>
    <row r="6" spans="1:8">
      <c r="A6">
        <f>+'Anexo I Programacion Financiera'!$B$6</f>
        <v>2015</v>
      </c>
      <c r="B6" s="17" t="str">
        <f>+'Anexo I Programacion Financiera'!$K$5</f>
        <v>010102</v>
      </c>
      <c r="C6">
        <f>+'Anexo I Programacion Financiera'!B17</f>
        <v>5</v>
      </c>
      <c r="D6" s="18">
        <f>+'Anexo I Programacion Financiera'!H17</f>
        <v>21870</v>
      </c>
      <c r="E6" s="18">
        <f>+'Anexo I Programacion Financiera'!I17</f>
        <v>33546</v>
      </c>
      <c r="F6" s="18">
        <f>+'Anexo I Programacion Financiera'!J17</f>
        <v>542292</v>
      </c>
      <c r="G6" s="18">
        <f>+'Anexo I Programacion Financiera'!K17</f>
        <v>542292</v>
      </c>
      <c r="H6" s="18">
        <f>+'Anexo I Programacion Financiera'!L17</f>
        <v>1140000</v>
      </c>
    </row>
    <row r="7" spans="1:8">
      <c r="A7">
        <f>+'Anexo I Programacion Financiera'!$B$6</f>
        <v>2015</v>
      </c>
      <c r="B7" s="17" t="str">
        <f>+'Anexo I Programacion Financiera'!$K$5</f>
        <v>010102</v>
      </c>
      <c r="C7">
        <f>+'Anexo I Programacion Financiera'!B18</f>
        <v>6</v>
      </c>
      <c r="D7" s="18">
        <f>+'Anexo I Programacion Financiera'!H18</f>
        <v>-57358439.590000004</v>
      </c>
      <c r="E7" s="18">
        <f>+'Anexo I Programacion Financiera'!I18</f>
        <v>-82322324.530000001</v>
      </c>
      <c r="F7" s="18">
        <f>+'Anexo I Programacion Financiera'!J18</f>
        <v>-42430204.75</v>
      </c>
      <c r="G7" s="18">
        <f>+'Anexo I Programacion Financiera'!K18</f>
        <v>-42430204.75</v>
      </c>
      <c r="H7" s="18">
        <f>+'Anexo I Programacion Financiera'!L18</f>
        <v>-224541173.62</v>
      </c>
    </row>
    <row r="8" spans="1:8">
      <c r="A8">
        <f>+'Anexo I Programacion Financiera'!$B$6</f>
        <v>2015</v>
      </c>
      <c r="B8" s="17" t="str">
        <f>+'Anexo I Programacion Financiera'!$K$5</f>
        <v>010102</v>
      </c>
      <c r="C8">
        <f>+'Anexo I Programacion Financiera'!B19</f>
        <v>7</v>
      </c>
      <c r="D8" s="18">
        <f>+'Anexo I Programacion Financiera'!H19</f>
        <v>0</v>
      </c>
      <c r="E8" s="18">
        <f>+'Anexo I Programacion Financiera'!I19</f>
        <v>0</v>
      </c>
      <c r="F8" s="18">
        <f>+'Anexo I Programacion Financiera'!J19</f>
        <v>0</v>
      </c>
      <c r="G8" s="18">
        <f>+'Anexo I Programacion Financiera'!K19</f>
        <v>0</v>
      </c>
      <c r="H8" s="18">
        <f>+'Anexo I Programacion Financiera'!L19</f>
        <v>0</v>
      </c>
    </row>
    <row r="9" spans="1:8">
      <c r="A9">
        <f>+'Anexo I Programacion Financiera'!$B$6</f>
        <v>2015</v>
      </c>
      <c r="B9" s="17" t="str">
        <f>+'Anexo I Programacion Financiera'!$K$5</f>
        <v>010102</v>
      </c>
      <c r="C9">
        <f>+'Anexo I Programacion Financiera'!B20</f>
        <v>8</v>
      </c>
      <c r="D9" s="18">
        <f>+'Anexo I Programacion Financiera'!H20</f>
        <v>57358439.590000004</v>
      </c>
      <c r="E9" s="18">
        <f>+'Anexo I Programacion Financiera'!I20</f>
        <v>82322324.530000001</v>
      </c>
      <c r="F9" s="18">
        <f>+'Anexo I Programacion Financiera'!J20</f>
        <v>42430204.75</v>
      </c>
      <c r="G9" s="18">
        <f>+'Anexo I Programacion Financiera'!K20</f>
        <v>42430204.75</v>
      </c>
      <c r="H9" s="18">
        <f>+'Anexo I Programacion Financiera'!L20</f>
        <v>224541173.62</v>
      </c>
    </row>
    <row r="10" spans="1:8">
      <c r="A10">
        <f>+'Anexo I Programacion Financiera'!$B$6</f>
        <v>2015</v>
      </c>
      <c r="B10" s="17" t="str">
        <f>+'Anexo I Programacion Financiera'!$K$5</f>
        <v>010102</v>
      </c>
      <c r="C10">
        <f>+'Anexo I Programacion Financiera'!B21</f>
        <v>9</v>
      </c>
      <c r="D10" s="18">
        <f>+'Anexo I Programacion Financiera'!H21</f>
        <v>0</v>
      </c>
      <c r="E10" s="18">
        <f>+'Anexo I Programacion Financiera'!I21</f>
        <v>0</v>
      </c>
      <c r="F10" s="18">
        <f>+'Anexo I Programacion Financiera'!J21</f>
        <v>0</v>
      </c>
      <c r="G10" s="18">
        <f>+'Anexo I Programacion Financiera'!K21</f>
        <v>0</v>
      </c>
      <c r="H10" s="18">
        <f>+'Anexo I Programacion Financiera'!L21</f>
        <v>0</v>
      </c>
    </row>
    <row r="11" spans="1:8">
      <c r="A11">
        <f>+'Anexo I Programacion Financiera'!$B$6</f>
        <v>2015</v>
      </c>
      <c r="B11" s="17" t="str">
        <f>+'Anexo I Programacion Financiera'!$K$5</f>
        <v>010102</v>
      </c>
      <c r="C11">
        <f>+'Anexo I Programacion Financiera'!B22</f>
        <v>10</v>
      </c>
      <c r="D11" s="18">
        <f>+'Anexo I Programacion Financiera'!H22</f>
        <v>0</v>
      </c>
      <c r="E11" s="18">
        <f>+'Anexo I Programacion Financiera'!I22</f>
        <v>0</v>
      </c>
      <c r="F11" s="18">
        <f>+'Anexo I Programacion Financiera'!J22</f>
        <v>0</v>
      </c>
      <c r="G11" s="18">
        <f>+'Anexo I Programacion Financiera'!K22</f>
        <v>0</v>
      </c>
      <c r="H11" s="18">
        <f>+'Anexo I Programacion Financiera'!L22</f>
        <v>0</v>
      </c>
    </row>
    <row r="12" spans="1:8">
      <c r="A12">
        <f>+'Anexo I Programacion Financiera'!$B$6</f>
        <v>2015</v>
      </c>
      <c r="B12" s="17" t="str">
        <f>+'Anexo I Programacion Financiera'!$K$5</f>
        <v>010102</v>
      </c>
      <c r="C12">
        <f>+'Anexo I Programacion Financiera'!B23</f>
        <v>11</v>
      </c>
      <c r="D12" s="18">
        <f>+'Anexo I Programacion Financiera'!H23</f>
        <v>-57358439.590000004</v>
      </c>
      <c r="E12" s="18">
        <f>+'Anexo I Programacion Financiera'!I23</f>
        <v>-82322324.530000001</v>
      </c>
      <c r="F12" s="18">
        <f>+'Anexo I Programacion Financiera'!J23</f>
        <v>-42430204.75</v>
      </c>
      <c r="G12" s="18">
        <f>+'Anexo I Programacion Financiera'!K23</f>
        <v>-42430204.75</v>
      </c>
      <c r="H12" s="18">
        <f>+'Anexo I Programacion Financiera'!L23</f>
        <v>-224541173.62</v>
      </c>
    </row>
    <row r="13" spans="1:8">
      <c r="A13">
        <f>+'Anexo I Programacion Financiera'!$B$6</f>
        <v>2015</v>
      </c>
      <c r="B13" s="17" t="str">
        <f>+'Anexo I Programacion Financiera'!$K$5</f>
        <v>010102</v>
      </c>
      <c r="C13">
        <f>+'Anexo I Programacion Financiera'!B24</f>
        <v>12</v>
      </c>
      <c r="D13" s="18">
        <f>+'Anexo I Programacion Financiera'!H24</f>
        <v>0</v>
      </c>
      <c r="E13" s="18">
        <f>+'Anexo I Programacion Financiera'!I24</f>
        <v>0</v>
      </c>
      <c r="F13" s="18">
        <f>+'Anexo I Programacion Financiera'!J24</f>
        <v>0</v>
      </c>
      <c r="G13" s="18">
        <f>+'Anexo I Programacion Financiera'!K24</f>
        <v>0</v>
      </c>
      <c r="H13" s="18">
        <f>+'Anexo I Programacion Financiera'!L24</f>
        <v>0</v>
      </c>
    </row>
    <row r="14" spans="1:8">
      <c r="A14">
        <f>+'Anexo I Programacion Financiera'!$B$6</f>
        <v>2015</v>
      </c>
      <c r="B14" s="17" t="str">
        <f>+'Anexo I Programacion Financiera'!$K$5</f>
        <v>010102</v>
      </c>
      <c r="C14">
        <f>+'Anexo I Programacion Financiera'!B25</f>
        <v>13</v>
      </c>
      <c r="D14" s="18">
        <f>+'Anexo I Programacion Financiera'!H25</f>
        <v>0</v>
      </c>
      <c r="E14" s="18">
        <f>+'Anexo I Programacion Financiera'!I25</f>
        <v>0</v>
      </c>
      <c r="F14" s="18">
        <f>+'Anexo I Programacion Financiera'!J25</f>
        <v>0</v>
      </c>
      <c r="G14" s="18">
        <f>+'Anexo I Programacion Financiera'!K25</f>
        <v>0</v>
      </c>
      <c r="H14" s="18">
        <f>+'Anexo I Programacion Financiera'!L25</f>
        <v>0</v>
      </c>
    </row>
    <row r="15" spans="1:8">
      <c r="A15">
        <f>+'Anexo I Programacion Financiera'!$B$6</f>
        <v>2015</v>
      </c>
      <c r="B15" s="17" t="str">
        <f>+'Anexo I Programacion Financiera'!$K$5</f>
        <v>010102</v>
      </c>
      <c r="C15">
        <f>+'Anexo I Programacion Financiera'!B26</f>
        <v>14</v>
      </c>
      <c r="D15" s="18">
        <f>+'Anexo I Programacion Financiera'!H26</f>
        <v>0</v>
      </c>
      <c r="E15" s="18">
        <f>+'Anexo I Programacion Financiera'!I26</f>
        <v>0</v>
      </c>
      <c r="F15" s="18">
        <f>+'Anexo I Programacion Financiera'!J26</f>
        <v>0</v>
      </c>
      <c r="G15" s="18">
        <f>+'Anexo I Programacion Financiera'!K26</f>
        <v>0</v>
      </c>
      <c r="H15" s="18">
        <f>+'Anexo I Programacion Financiera'!L26</f>
        <v>0</v>
      </c>
    </row>
    <row r="16" spans="1:8">
      <c r="A16">
        <f>+'Anexo I Programacion Financiera'!$B$6</f>
        <v>2015</v>
      </c>
      <c r="B16" s="17" t="str">
        <f>+'Anexo I Programacion Financiera'!$K$5</f>
        <v>010102</v>
      </c>
      <c r="C16">
        <f>+'Anexo I Programacion Financiera'!B27</f>
        <v>15</v>
      </c>
      <c r="D16" s="18">
        <f>+'Anexo I Programacion Financiera'!H27</f>
        <v>-57358439.590000004</v>
      </c>
      <c r="E16" s="18">
        <f>+'Anexo I Programacion Financiera'!I27</f>
        <v>-82322324.530000001</v>
      </c>
      <c r="F16" s="18">
        <f>+'Anexo I Programacion Financiera'!J27</f>
        <v>-42430204.75</v>
      </c>
      <c r="G16" s="18">
        <f>+'Anexo I Programacion Financiera'!K27</f>
        <v>-42430204.75</v>
      </c>
      <c r="H16" s="18">
        <f>+'Anexo I Programacion Financiera'!L27</f>
        <v>-224541173.62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L16" sqref="L16"/>
    </sheetView>
  </sheetViews>
  <sheetFormatPr baseColWidth="10" defaultRowHeight="12.75"/>
  <cols>
    <col min="1" max="1" width="17" style="207" customWidth="1"/>
    <col min="2" max="2" width="11.5" style="208" customWidth="1"/>
    <col min="3" max="4" width="10.75" style="208" customWidth="1"/>
    <col min="5" max="6" width="3.125" style="208" customWidth="1"/>
    <col min="7" max="7" width="2.875" style="208" customWidth="1"/>
    <col min="8" max="8" width="3.125" style="208" customWidth="1"/>
    <col min="9" max="9" width="12.75" style="208" customWidth="1"/>
    <col min="10" max="10" width="12.25" style="208" customWidth="1"/>
    <col min="11" max="13" width="11.125" style="208" customWidth="1"/>
    <col min="14" max="14" width="12" style="208" bestFit="1" customWidth="1"/>
    <col min="15" max="15" width="11.125" style="208" bestFit="1" customWidth="1"/>
    <col min="16" max="16384" width="11" style="207"/>
  </cols>
  <sheetData>
    <row r="1" spans="1:15" ht="15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3" spans="1:15">
      <c r="A3" s="160" t="s">
        <v>1</v>
      </c>
    </row>
    <row r="5" spans="1:15">
      <c r="A5" s="207" t="s">
        <v>164</v>
      </c>
      <c r="L5" s="175" t="s">
        <v>2</v>
      </c>
      <c r="M5" s="161" t="s">
        <v>162</v>
      </c>
    </row>
    <row r="7" spans="1:15">
      <c r="A7" s="207" t="s">
        <v>3</v>
      </c>
      <c r="B7" s="162">
        <v>2015</v>
      </c>
      <c r="D7" s="208" t="s">
        <v>4</v>
      </c>
      <c r="E7" s="163"/>
      <c r="F7" s="163"/>
      <c r="G7" s="163" t="s">
        <v>73</v>
      </c>
      <c r="H7" s="163"/>
    </row>
    <row r="8" spans="1:15" ht="13.5" thickBot="1"/>
    <row r="9" spans="1:15" s="164" customFormat="1" ht="10.5">
      <c r="A9" s="271" t="s">
        <v>5</v>
      </c>
      <c r="B9" s="274" t="s">
        <v>6</v>
      </c>
      <c r="C9" s="285" t="s">
        <v>7</v>
      </c>
      <c r="D9" s="285"/>
      <c r="E9" s="285" t="s">
        <v>8</v>
      </c>
      <c r="F9" s="285"/>
      <c r="G9" s="285"/>
      <c r="H9" s="285"/>
      <c r="I9" s="197" t="s">
        <v>9</v>
      </c>
      <c r="J9" s="274" t="s">
        <v>10</v>
      </c>
      <c r="K9" s="197" t="s">
        <v>11</v>
      </c>
      <c r="L9" s="274" t="s">
        <v>12</v>
      </c>
      <c r="M9" s="197" t="s">
        <v>13</v>
      </c>
      <c r="N9" s="197" t="s">
        <v>14</v>
      </c>
      <c r="O9" s="209" t="s">
        <v>15</v>
      </c>
    </row>
    <row r="10" spans="1:15" s="164" customFormat="1" ht="10.5">
      <c r="A10" s="272"/>
      <c r="B10" s="275"/>
      <c r="C10" s="286" t="s">
        <v>16</v>
      </c>
      <c r="D10" s="286"/>
      <c r="E10" s="286" t="s">
        <v>17</v>
      </c>
      <c r="F10" s="286"/>
      <c r="G10" s="286"/>
      <c r="H10" s="286"/>
      <c r="I10" s="198" t="s">
        <v>18</v>
      </c>
      <c r="J10" s="275"/>
      <c r="K10" s="198" t="s">
        <v>19</v>
      </c>
      <c r="L10" s="275"/>
      <c r="M10" s="198" t="s">
        <v>20</v>
      </c>
      <c r="N10" s="198" t="s">
        <v>21</v>
      </c>
      <c r="O10" s="210" t="s">
        <v>22</v>
      </c>
    </row>
    <row r="11" spans="1:15" s="164" customFormat="1" ht="11.25" thickBot="1">
      <c r="A11" s="273"/>
      <c r="B11" s="276"/>
      <c r="C11" s="211" t="s">
        <v>23</v>
      </c>
      <c r="D11" s="211" t="s">
        <v>24</v>
      </c>
      <c r="E11" s="284" t="s">
        <v>25</v>
      </c>
      <c r="F11" s="284"/>
      <c r="G11" s="284"/>
      <c r="H11" s="284"/>
      <c r="I11" s="212"/>
      <c r="J11" s="276"/>
      <c r="K11" s="212"/>
      <c r="L11" s="276"/>
      <c r="M11" s="212"/>
      <c r="N11" s="212"/>
      <c r="O11" s="213"/>
    </row>
    <row r="12" spans="1:15" s="164" customFormat="1" ht="12.75" customHeight="1">
      <c r="A12" s="165" t="s">
        <v>124</v>
      </c>
      <c r="B12" s="214">
        <v>186467773.84999999</v>
      </c>
      <c r="C12" s="214">
        <v>59430384.280000001</v>
      </c>
      <c r="D12" s="215">
        <v>0</v>
      </c>
      <c r="E12" s="279">
        <f>+B12+C12-D12</f>
        <v>245898158.13</v>
      </c>
      <c r="F12" s="279"/>
      <c r="G12" s="279"/>
      <c r="H12" s="279"/>
      <c r="I12" s="216">
        <v>195155524.06</v>
      </c>
      <c r="J12" s="216">
        <f>+I12</f>
        <v>195155524.06</v>
      </c>
      <c r="K12" s="216">
        <v>195155524.06</v>
      </c>
      <c r="L12" s="214">
        <v>165175180.24000001</v>
      </c>
      <c r="M12" s="214">
        <f t="shared" ref="M12:M18" si="0">+J12-K12</f>
        <v>0</v>
      </c>
      <c r="N12" s="214">
        <f t="shared" ref="N12:N18" si="1">+E12-I12</f>
        <v>50742634.069999993</v>
      </c>
      <c r="O12" s="217">
        <f>+J12-L12</f>
        <v>29980343.819999993</v>
      </c>
    </row>
    <row r="13" spans="1:15" s="164" customFormat="1" ht="10.5">
      <c r="A13" s="165" t="s">
        <v>123</v>
      </c>
      <c r="B13" s="214">
        <v>2660000</v>
      </c>
      <c r="C13" s="214">
        <v>0</v>
      </c>
      <c r="D13" s="215">
        <v>0</v>
      </c>
      <c r="E13" s="279">
        <f t="shared" ref="E13:E19" si="2">+B13+C13-D13</f>
        <v>2660000</v>
      </c>
      <c r="F13" s="279"/>
      <c r="G13" s="279"/>
      <c r="H13" s="279"/>
      <c r="I13" s="216">
        <v>1499885.02</v>
      </c>
      <c r="J13" s="216">
        <f>+I13</f>
        <v>1499885.02</v>
      </c>
      <c r="K13" s="216">
        <v>1499885.02</v>
      </c>
      <c r="L13" s="214">
        <v>1499885.02</v>
      </c>
      <c r="M13" s="214">
        <f t="shared" si="0"/>
        <v>0</v>
      </c>
      <c r="N13" s="214">
        <f t="shared" si="1"/>
        <v>1160114.98</v>
      </c>
      <c r="O13" s="217">
        <f t="shared" ref="O13:O19" si="3">+J13-L13</f>
        <v>0</v>
      </c>
    </row>
    <row r="14" spans="1:15" s="164" customFormat="1" ht="10.5">
      <c r="A14" s="165" t="s">
        <v>125</v>
      </c>
      <c r="B14" s="214">
        <v>34250899.759999998</v>
      </c>
      <c r="C14" s="214">
        <v>8500000</v>
      </c>
      <c r="D14" s="215">
        <v>0</v>
      </c>
      <c r="E14" s="279">
        <f t="shared" si="2"/>
        <v>42750899.759999998</v>
      </c>
      <c r="F14" s="279"/>
      <c r="G14" s="279"/>
      <c r="H14" s="279"/>
      <c r="I14" s="216">
        <v>31303761.370000001</v>
      </c>
      <c r="J14" s="216">
        <v>31303461.550000001</v>
      </c>
      <c r="K14" s="216">
        <v>31303461.550000001</v>
      </c>
      <c r="L14" s="214">
        <v>31296270.41</v>
      </c>
      <c r="M14" s="214">
        <f t="shared" si="0"/>
        <v>0</v>
      </c>
      <c r="N14" s="214">
        <f t="shared" si="1"/>
        <v>11447138.389999997</v>
      </c>
      <c r="O14" s="217">
        <f t="shared" si="3"/>
        <v>7191.140000000596</v>
      </c>
    </row>
    <row r="15" spans="1:15" s="164" customFormat="1" ht="10.5">
      <c r="A15" s="165" t="s">
        <v>126</v>
      </c>
      <c r="B15" s="214">
        <v>1140000</v>
      </c>
      <c r="C15" s="214">
        <v>0</v>
      </c>
      <c r="D15" s="215">
        <v>0</v>
      </c>
      <c r="E15" s="279">
        <f t="shared" si="2"/>
        <v>1140000</v>
      </c>
      <c r="F15" s="279"/>
      <c r="G15" s="279"/>
      <c r="H15" s="279"/>
      <c r="I15" s="216">
        <v>60116</v>
      </c>
      <c r="J15" s="216">
        <f>+I15</f>
        <v>60116</v>
      </c>
      <c r="K15" s="216">
        <v>60116</v>
      </c>
      <c r="L15" s="214">
        <v>60116</v>
      </c>
      <c r="M15" s="214">
        <f t="shared" si="0"/>
        <v>0</v>
      </c>
      <c r="N15" s="214">
        <f t="shared" si="1"/>
        <v>1079884</v>
      </c>
      <c r="O15" s="217">
        <f t="shared" si="3"/>
        <v>0</v>
      </c>
    </row>
    <row r="16" spans="1:15" s="164" customFormat="1" ht="10.5">
      <c r="A16" s="165" t="s">
        <v>170</v>
      </c>
      <c r="B16" s="214">
        <v>0</v>
      </c>
      <c r="C16" s="214">
        <v>0</v>
      </c>
      <c r="D16" s="215">
        <v>0</v>
      </c>
      <c r="E16" s="279">
        <f t="shared" si="2"/>
        <v>0</v>
      </c>
      <c r="F16" s="279"/>
      <c r="G16" s="279"/>
      <c r="H16" s="279"/>
      <c r="I16" s="216">
        <v>0</v>
      </c>
      <c r="J16" s="216">
        <v>0</v>
      </c>
      <c r="K16" s="216">
        <v>0</v>
      </c>
      <c r="L16" s="214">
        <v>0</v>
      </c>
      <c r="M16" s="214">
        <f t="shared" si="0"/>
        <v>0</v>
      </c>
      <c r="N16" s="214">
        <f t="shared" si="1"/>
        <v>0</v>
      </c>
      <c r="O16" s="217">
        <f t="shared" si="3"/>
        <v>0</v>
      </c>
    </row>
    <row r="17" spans="1:16" s="164" customFormat="1" ht="10.5">
      <c r="A17" s="165" t="s">
        <v>165</v>
      </c>
      <c r="B17" s="214">
        <v>22500</v>
      </c>
      <c r="C17" s="214">
        <v>0</v>
      </c>
      <c r="D17" s="215">
        <v>0</v>
      </c>
      <c r="E17" s="279">
        <f t="shared" si="2"/>
        <v>22500</v>
      </c>
      <c r="F17" s="279"/>
      <c r="G17" s="279"/>
      <c r="H17" s="279"/>
      <c r="I17" s="216">
        <v>0</v>
      </c>
      <c r="J17" s="216">
        <v>0</v>
      </c>
      <c r="K17" s="216">
        <v>0</v>
      </c>
      <c r="L17" s="214">
        <v>0</v>
      </c>
      <c r="M17" s="214">
        <f t="shared" si="0"/>
        <v>0</v>
      </c>
      <c r="N17" s="214">
        <f t="shared" si="1"/>
        <v>22500</v>
      </c>
      <c r="O17" s="217">
        <f t="shared" si="3"/>
        <v>0</v>
      </c>
    </row>
    <row r="18" spans="1:16" s="164" customFormat="1" ht="10.5">
      <c r="A18" s="165" t="s">
        <v>127</v>
      </c>
      <c r="B18" s="214">
        <v>565998.78</v>
      </c>
      <c r="C18" s="214">
        <v>614413.59</v>
      </c>
      <c r="D18" s="215">
        <v>565998.78</v>
      </c>
      <c r="E18" s="279">
        <f t="shared" si="2"/>
        <v>614413.59000000008</v>
      </c>
      <c r="F18" s="279"/>
      <c r="G18" s="279"/>
      <c r="H18" s="279"/>
      <c r="I18" s="216">
        <v>614413.59</v>
      </c>
      <c r="J18" s="216">
        <f>+I18</f>
        <v>614413.59</v>
      </c>
      <c r="K18" s="216">
        <v>614413.59</v>
      </c>
      <c r="L18" s="214">
        <v>614413.59</v>
      </c>
      <c r="M18" s="214">
        <f t="shared" si="0"/>
        <v>0</v>
      </c>
      <c r="N18" s="214">
        <f t="shared" si="1"/>
        <v>0</v>
      </c>
      <c r="O18" s="217">
        <f t="shared" si="3"/>
        <v>0</v>
      </c>
    </row>
    <row r="19" spans="1:16" s="164" customFormat="1" ht="10.5">
      <c r="A19" s="166"/>
      <c r="B19" s="214"/>
      <c r="C19" s="214"/>
      <c r="D19" s="215"/>
      <c r="E19" s="279">
        <f t="shared" si="2"/>
        <v>0</v>
      </c>
      <c r="F19" s="279"/>
      <c r="G19" s="279"/>
      <c r="H19" s="279"/>
      <c r="I19" s="216"/>
      <c r="J19" s="214"/>
      <c r="K19" s="239"/>
      <c r="L19" s="214"/>
      <c r="M19" s="214"/>
      <c r="N19" s="214"/>
      <c r="O19" s="217">
        <f t="shared" si="3"/>
        <v>0</v>
      </c>
    </row>
    <row r="20" spans="1:16" s="164" customFormat="1" ht="10.5">
      <c r="A20" s="167" t="s">
        <v>26</v>
      </c>
      <c r="B20" s="218">
        <f>SUM(B12:B19)</f>
        <v>225107172.38999999</v>
      </c>
      <c r="C20" s="218">
        <f>SUM(C12:C19)</f>
        <v>68544797.870000005</v>
      </c>
      <c r="D20" s="219">
        <f>SUM(D12:D19)</f>
        <v>565998.78</v>
      </c>
      <c r="E20" s="282">
        <f>SUM(E12:E19)</f>
        <v>293085971.47999996</v>
      </c>
      <c r="F20" s="282"/>
      <c r="G20" s="282"/>
      <c r="H20" s="282"/>
      <c r="I20" s="220">
        <f t="shared" ref="I20:O20" si="4">SUM(I12:I19)</f>
        <v>228633700.04000002</v>
      </c>
      <c r="J20" s="218">
        <f t="shared" si="4"/>
        <v>228633400.22000003</v>
      </c>
      <c r="K20" s="218">
        <f t="shared" si="4"/>
        <v>228633400.22000003</v>
      </c>
      <c r="L20" s="218">
        <f t="shared" si="4"/>
        <v>198645865.26000002</v>
      </c>
      <c r="M20" s="218">
        <f t="shared" si="4"/>
        <v>0</v>
      </c>
      <c r="N20" s="218">
        <f t="shared" si="4"/>
        <v>64452271.439999983</v>
      </c>
      <c r="O20" s="221">
        <f t="shared" si="4"/>
        <v>29987534.959999993</v>
      </c>
      <c r="P20" s="168"/>
    </row>
    <row r="21" spans="1:16" s="164" customFormat="1" ht="11.25" thickBot="1">
      <c r="A21" s="169"/>
      <c r="B21" s="222"/>
      <c r="C21" s="222"/>
      <c r="D21" s="223"/>
      <c r="E21" s="283"/>
      <c r="F21" s="283"/>
      <c r="G21" s="283"/>
      <c r="H21" s="283"/>
      <c r="I21" s="224"/>
      <c r="J21" s="222"/>
      <c r="K21" s="222"/>
      <c r="L21" s="222"/>
      <c r="M21" s="222"/>
      <c r="N21" s="222"/>
      <c r="O21" s="225"/>
    </row>
    <row r="22" spans="1:16" s="164" customFormat="1" ht="10.5">
      <c r="A22" s="170"/>
      <c r="B22" s="200"/>
      <c r="C22" s="200"/>
      <c r="D22" s="200"/>
      <c r="E22" s="268"/>
      <c r="F22" s="268"/>
      <c r="G22" s="268"/>
      <c r="H22" s="268"/>
      <c r="I22" s="200"/>
      <c r="J22" s="200"/>
      <c r="K22" s="200"/>
      <c r="L22" s="200"/>
      <c r="M22" s="200"/>
      <c r="N22" s="200"/>
      <c r="O22" s="200"/>
    </row>
    <row r="23" spans="1:16" s="164" customFormat="1" ht="11.25">
      <c r="A23" s="287"/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00"/>
      <c r="N23" s="200"/>
      <c r="O23" s="200"/>
    </row>
    <row r="24" spans="1:16" s="173" customFormat="1" ht="21" customHeight="1">
      <c r="A24" s="171"/>
      <c r="B24" s="201"/>
      <c r="C24" s="172"/>
      <c r="D24" s="277"/>
      <c r="E24" s="277"/>
      <c r="F24" s="277"/>
      <c r="G24" s="277"/>
      <c r="H24" s="278"/>
      <c r="I24" s="278"/>
      <c r="J24" s="172"/>
      <c r="K24" s="199"/>
      <c r="L24" s="277"/>
      <c r="M24" s="280"/>
      <c r="N24" s="172"/>
      <c r="O24" s="172"/>
    </row>
    <row r="25" spans="1:16" s="173" customFormat="1" ht="9" customHeight="1">
      <c r="A25" s="171"/>
      <c r="B25" s="196"/>
      <c r="C25" s="172"/>
      <c r="D25" s="281"/>
      <c r="E25" s="281"/>
      <c r="F25" s="281"/>
      <c r="G25" s="281"/>
      <c r="H25" s="278"/>
      <c r="I25" s="278"/>
      <c r="J25" s="172"/>
      <c r="K25" s="199"/>
      <c r="L25" s="281"/>
      <c r="M25" s="280"/>
      <c r="N25" s="172"/>
      <c r="O25" s="172"/>
    </row>
    <row r="26" spans="1:16" s="173" customFormat="1" ht="9.75" customHeight="1">
      <c r="A26" s="171"/>
      <c r="B26" s="196"/>
      <c r="C26" s="172"/>
      <c r="D26" s="281"/>
      <c r="E26" s="281"/>
      <c r="F26" s="281"/>
      <c r="G26" s="281"/>
      <c r="H26" s="278"/>
      <c r="I26" s="278"/>
      <c r="J26" s="172"/>
      <c r="K26" s="199"/>
      <c r="L26" s="281"/>
      <c r="M26" s="280"/>
      <c r="N26" s="172"/>
      <c r="O26" s="172"/>
    </row>
    <row r="27" spans="1:16" s="164" customFormat="1" ht="10.5">
      <c r="A27" s="170"/>
      <c r="B27" s="200"/>
      <c r="C27" s="200"/>
      <c r="D27" s="200"/>
      <c r="E27" s="268"/>
      <c r="F27" s="268"/>
      <c r="G27" s="268"/>
      <c r="H27" s="268"/>
      <c r="I27" s="200"/>
      <c r="J27" s="200"/>
      <c r="K27" s="200"/>
      <c r="L27" s="200"/>
      <c r="M27" s="200"/>
      <c r="N27" s="200"/>
      <c r="O27" s="200"/>
    </row>
    <row r="28" spans="1:16" s="164" customFormat="1" ht="10.5">
      <c r="A28" s="170"/>
      <c r="B28" s="200"/>
      <c r="C28" s="200"/>
      <c r="D28" s="200"/>
      <c r="E28" s="268"/>
      <c r="F28" s="268"/>
      <c r="G28" s="268"/>
      <c r="H28" s="268"/>
      <c r="I28" s="200"/>
      <c r="J28" s="200"/>
      <c r="K28" s="200"/>
      <c r="L28" s="200"/>
      <c r="M28" s="200"/>
      <c r="N28" s="200"/>
      <c r="O28" s="200"/>
    </row>
    <row r="29" spans="1:16" s="164" customFormat="1" ht="10.5">
      <c r="A29" s="170"/>
      <c r="B29" s="200"/>
      <c r="C29" s="200"/>
      <c r="D29" s="200"/>
      <c r="E29" s="268"/>
      <c r="F29" s="268"/>
      <c r="G29" s="268"/>
      <c r="H29" s="268"/>
      <c r="I29" s="200"/>
      <c r="J29" s="200"/>
      <c r="K29" s="200"/>
      <c r="L29" s="200"/>
      <c r="M29" s="200"/>
      <c r="N29" s="200"/>
      <c r="O29" s="200"/>
    </row>
    <row r="30" spans="1:16" s="164" customFormat="1" ht="10.5">
      <c r="A30" s="170"/>
      <c r="B30" s="200"/>
      <c r="C30" s="200"/>
      <c r="D30" s="200"/>
      <c r="E30" s="268"/>
      <c r="F30" s="268"/>
      <c r="G30" s="268"/>
      <c r="H30" s="268"/>
      <c r="I30" s="200"/>
      <c r="J30" s="200"/>
      <c r="K30" s="200"/>
      <c r="L30" s="200"/>
      <c r="M30" s="200"/>
      <c r="N30" s="200"/>
      <c r="O30" s="200"/>
    </row>
    <row r="31" spans="1:16" s="164" customFormat="1" ht="10.5">
      <c r="A31" s="170"/>
      <c r="B31" s="200"/>
      <c r="C31" s="200"/>
      <c r="D31" s="200"/>
      <c r="E31" s="268"/>
      <c r="F31" s="268"/>
      <c r="G31" s="268"/>
      <c r="H31" s="268"/>
      <c r="I31" s="200"/>
      <c r="J31" s="200"/>
      <c r="K31" s="200"/>
      <c r="L31" s="200"/>
      <c r="M31" s="200"/>
      <c r="N31" s="200"/>
      <c r="O31" s="200"/>
    </row>
    <row r="32" spans="1:16" s="164" customFormat="1" ht="10.5">
      <c r="A32" s="170"/>
      <c r="B32" s="200"/>
      <c r="C32" s="200"/>
      <c r="D32" s="200"/>
      <c r="E32" s="268"/>
      <c r="F32" s="268"/>
      <c r="G32" s="268"/>
      <c r="H32" s="268"/>
      <c r="I32" s="200"/>
      <c r="J32" s="200"/>
      <c r="K32" s="200"/>
      <c r="L32" s="200"/>
      <c r="M32" s="200"/>
      <c r="N32" s="200"/>
      <c r="O32" s="200"/>
    </row>
    <row r="33" spans="1:15" s="164" customFormat="1" ht="10.5">
      <c r="A33" s="170"/>
      <c r="B33" s="200"/>
      <c r="C33" s="200"/>
      <c r="D33" s="200"/>
      <c r="E33" s="268"/>
      <c r="F33" s="268"/>
      <c r="G33" s="268"/>
      <c r="H33" s="268"/>
      <c r="I33" s="200"/>
      <c r="J33" s="200"/>
      <c r="K33" s="200"/>
      <c r="L33" s="200"/>
      <c r="M33" s="200"/>
      <c r="N33" s="200"/>
      <c r="O33" s="200"/>
    </row>
    <row r="34" spans="1:15" s="164" customFormat="1" ht="10.5">
      <c r="A34" s="170"/>
      <c r="B34" s="200"/>
      <c r="C34" s="200"/>
      <c r="D34" s="200"/>
      <c r="E34" s="268"/>
      <c r="F34" s="268"/>
      <c r="G34" s="268"/>
      <c r="H34" s="268"/>
      <c r="I34" s="200"/>
      <c r="J34" s="200"/>
      <c r="K34" s="200"/>
      <c r="L34" s="200"/>
      <c r="M34" s="200"/>
      <c r="N34" s="200"/>
      <c r="O34" s="200"/>
    </row>
    <row r="35" spans="1:15" s="164" customFormat="1" ht="10.5">
      <c r="A35" s="174"/>
      <c r="B35" s="200"/>
      <c r="C35" s="200"/>
      <c r="D35" s="200"/>
      <c r="E35" s="268"/>
      <c r="F35" s="268"/>
      <c r="G35" s="268"/>
      <c r="H35" s="268"/>
      <c r="I35" s="200"/>
      <c r="J35" s="200"/>
      <c r="K35" s="200"/>
      <c r="L35" s="200"/>
      <c r="M35" s="200"/>
      <c r="N35" s="200"/>
      <c r="O35" s="200"/>
    </row>
    <row r="36" spans="1:15" s="164" customFormat="1" ht="10.5">
      <c r="A36" s="174"/>
      <c r="B36" s="200"/>
      <c r="C36" s="200"/>
      <c r="D36" s="200"/>
      <c r="E36" s="268"/>
      <c r="F36" s="268"/>
      <c r="G36" s="268"/>
      <c r="H36" s="268"/>
      <c r="I36" s="200"/>
      <c r="J36" s="200"/>
      <c r="K36" s="200"/>
      <c r="L36" s="200"/>
      <c r="M36" s="200"/>
      <c r="N36" s="200"/>
      <c r="O36" s="200"/>
    </row>
    <row r="37" spans="1:15" s="164" customFormat="1" ht="10.5">
      <c r="A37" s="174"/>
      <c r="B37" s="200"/>
      <c r="C37" s="200"/>
      <c r="D37" s="200"/>
      <c r="E37" s="268"/>
      <c r="F37" s="268"/>
      <c r="G37" s="268"/>
      <c r="H37" s="268"/>
      <c r="I37" s="200"/>
      <c r="J37" s="200"/>
      <c r="K37" s="200"/>
      <c r="L37" s="200"/>
      <c r="M37" s="200"/>
      <c r="N37" s="200"/>
      <c r="O37" s="200"/>
    </row>
    <row r="38" spans="1:15" s="164" customFormat="1" ht="10.5">
      <c r="A38" s="174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1:15" s="164" customFormat="1" ht="10.5">
      <c r="A39" s="174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</row>
    <row r="40" spans="1:15" s="164" customFormat="1" ht="10.5">
      <c r="A40" s="174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1:15" s="164" customFormat="1" ht="10.5">
      <c r="A41" s="174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1:15" s="164" customFormat="1" ht="10.5">
      <c r="A42" s="174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</row>
    <row r="43" spans="1:15" s="164" customFormat="1" ht="10.5">
      <c r="A43" s="174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</row>
    <row r="44" spans="1:15" s="164" customFormat="1" ht="10.5">
      <c r="A44" s="174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1:15" s="164" customFormat="1" ht="10.5">
      <c r="A45" s="174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</row>
    <row r="46" spans="1:15" s="164" customFormat="1" ht="10.5">
      <c r="A46" s="174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</row>
    <row r="47" spans="1:15" s="164" customFormat="1" ht="10.5">
      <c r="A47" s="174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</row>
    <row r="48" spans="1:15" s="164" customFormat="1" ht="10.5">
      <c r="A48" s="174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</row>
    <row r="49" spans="1:15" s="164" customFormat="1" ht="10.5">
      <c r="A49" s="174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</row>
    <row r="50" spans="1:15" s="164" customFormat="1" ht="10.5"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</row>
    <row r="51" spans="1:15" s="164" customFormat="1" ht="10.5"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1:15" s="164" customFormat="1" ht="10.5"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</row>
    <row r="53" spans="1:15" s="164" customFormat="1" ht="10.5"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</row>
    <row r="54" spans="1:15" s="164" customFormat="1" ht="10.5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</row>
    <row r="55" spans="1:15" s="164" customFormat="1" ht="10.5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15" s="164" customFormat="1" ht="10.5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</row>
    <row r="57" spans="1:15" s="164" customFormat="1" ht="10.5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</row>
    <row r="58" spans="1:15" s="164" customFormat="1" ht="10.5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</row>
    <row r="59" spans="1:15" s="164" customFormat="1" ht="10.5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</row>
    <row r="60" spans="1:15" s="164" customFormat="1" ht="10.5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</row>
    <row r="61" spans="1:15" s="164" customFormat="1" ht="10.5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</row>
    <row r="62" spans="1:15" s="164" customFormat="1" ht="10.5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</row>
    <row r="63" spans="1:15" s="164" customFormat="1" ht="10.5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</row>
    <row r="64" spans="1:15" s="164" customFormat="1" ht="10.5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</row>
    <row r="65" spans="2:15" s="164" customFormat="1" ht="10.5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</row>
    <row r="66" spans="2:15" s="164" customFormat="1" ht="10.5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</row>
    <row r="67" spans="2:15" s="164" customFormat="1" ht="10.5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</row>
    <row r="68" spans="2:15" s="164" customFormat="1" ht="10.5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</row>
    <row r="69" spans="2:15" s="164" customFormat="1" ht="10.5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</row>
    <row r="70" spans="2:15" s="164" customFormat="1" ht="10.5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</row>
    <row r="71" spans="2:15" s="164" customFormat="1" ht="10.5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</row>
    <row r="72" spans="2:15" s="164" customFormat="1" ht="10.5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</row>
    <row r="73" spans="2:15" s="164" customFormat="1" ht="10.5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  <row r="74" spans="2:15" s="164" customFormat="1" ht="10.5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</row>
    <row r="75" spans="2:15" s="164" customFormat="1" ht="10.5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</row>
    <row r="76" spans="2:15" s="164" customFormat="1" ht="10.5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</row>
    <row r="77" spans="2:15" s="164" customFormat="1" ht="10.5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</row>
    <row r="78" spans="2:15" s="164" customFormat="1" ht="10.5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</row>
    <row r="79" spans="2:15" s="164" customFormat="1" ht="10.5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</row>
    <row r="80" spans="2:15" s="164" customFormat="1" ht="10.5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2:15" s="164" customFormat="1" ht="10.5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</row>
    <row r="82" spans="2:15" s="164" customFormat="1" ht="10.5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</row>
    <row r="83" spans="2:15" s="164" customFormat="1" ht="10.5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</row>
    <row r="84" spans="2:15" s="164" customFormat="1" ht="10.5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</row>
    <row r="85" spans="2:15" s="164" customFormat="1" ht="10.5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</row>
    <row r="86" spans="2:15" s="164" customFormat="1" ht="10.5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</row>
    <row r="87" spans="2:15" s="164" customFormat="1" ht="10.5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</row>
    <row r="88" spans="2:15" s="164" customFormat="1" ht="10.5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</row>
    <row r="89" spans="2:15" s="164" customFormat="1" ht="10.5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</row>
    <row r="90" spans="2:15" s="164" customFormat="1" ht="10.5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</row>
    <row r="91" spans="2:15" s="164" customFormat="1" ht="10.5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</row>
    <row r="92" spans="2:15" s="164" customFormat="1" ht="10.5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</row>
    <row r="93" spans="2:15" s="164" customFormat="1" ht="10.5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</row>
    <row r="94" spans="2:15" s="164" customFormat="1" ht="10.5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</row>
    <row r="95" spans="2:15" s="164" customFormat="1" ht="10.5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</row>
    <row r="96" spans="2:15" s="164" customFormat="1" ht="10.5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</row>
    <row r="97" spans="2:15" s="164" customFormat="1" ht="10.5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</row>
    <row r="98" spans="2:15" s="164" customFormat="1" ht="10.5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</row>
    <row r="99" spans="2:15" s="164" customFormat="1" ht="10.5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</row>
    <row r="100" spans="2:15" s="164" customFormat="1" ht="10.5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</row>
    <row r="101" spans="2:15" s="164" customFormat="1" ht="10.5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</row>
    <row r="102" spans="2:15" s="164" customFormat="1" ht="10.5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</row>
    <row r="103" spans="2:15" s="164" customFormat="1" ht="10.5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</row>
    <row r="104" spans="2:15" s="164" customFormat="1" ht="10.5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</row>
    <row r="105" spans="2:15" s="164" customFormat="1" ht="10.5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</row>
    <row r="106" spans="2:15" s="164" customFormat="1" ht="10.5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</row>
    <row r="107" spans="2:15" s="164" customFormat="1" ht="10.5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</row>
    <row r="108" spans="2:15" s="164" customFormat="1" ht="10.5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</row>
    <row r="109" spans="2:15" s="164" customFormat="1" ht="10.5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</row>
    <row r="110" spans="2:15" s="164" customFormat="1" ht="10.5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</row>
    <row r="111" spans="2:15" s="164" customFormat="1" ht="10.5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</row>
  </sheetData>
  <mergeCells count="39"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"/>
  <sheetViews>
    <sheetView topLeftCell="E1" workbookViewId="0">
      <selection activeCell="N11" sqref="N11"/>
    </sheetView>
  </sheetViews>
  <sheetFormatPr baseColWidth="10" defaultRowHeight="12.75"/>
  <cols>
    <col min="1" max="1" width="8.125" customWidth="1"/>
    <col min="2" max="2" width="9.75" customWidth="1"/>
    <col min="3" max="3" width="11.75" customWidth="1"/>
    <col min="4" max="4" width="20" customWidth="1"/>
    <col min="5" max="5" width="15.875" customWidth="1"/>
    <col min="6" max="6" width="15.125" customWidth="1"/>
    <col min="7" max="7" width="13.125" customWidth="1"/>
    <col min="8" max="8" width="17" customWidth="1"/>
    <col min="9" max="9" width="14" customWidth="1"/>
    <col min="10" max="10" width="14.625" customWidth="1"/>
    <col min="11" max="11" width="14.875" customWidth="1"/>
    <col min="12" max="12" width="13.5" customWidth="1"/>
    <col min="14" max="14" width="14.25" customWidth="1"/>
    <col min="15" max="15" width="13.2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6">
        <f>+'anexo 2 '!$B$7</f>
        <v>2015</v>
      </c>
      <c r="B2">
        <v>2</v>
      </c>
      <c r="C2" s="16" t="str">
        <f>+'anexo 2 '!$M$5</f>
        <v>010102</v>
      </c>
      <c r="D2" s="17" t="str">
        <f>+'anexo 2 '!A12</f>
        <v>41100 Personal</v>
      </c>
      <c r="E2" s="18">
        <f>+'anexo 2 '!B12</f>
        <v>186467773.84999999</v>
      </c>
      <c r="F2" s="18">
        <f>+'anexo 2 '!C12</f>
        <v>59430384.280000001</v>
      </c>
      <c r="G2" s="18">
        <f>+'anexo 2 '!D12</f>
        <v>0</v>
      </c>
      <c r="H2" s="18">
        <f>+'anexo 2 '!E12</f>
        <v>245898158.13</v>
      </c>
      <c r="I2" s="18">
        <f>+'anexo 2 '!I12</f>
        <v>195155524.06</v>
      </c>
      <c r="J2" s="18">
        <f>+'anexo 2 '!J12</f>
        <v>195155524.06</v>
      </c>
      <c r="K2" s="18">
        <f>+'anexo 2 '!K12</f>
        <v>195155524.06</v>
      </c>
      <c r="L2" s="18">
        <f>+'anexo 2 '!L12</f>
        <v>165175180.24000001</v>
      </c>
      <c r="M2" s="18">
        <f>+'anexo 2 '!M12</f>
        <v>0</v>
      </c>
      <c r="N2" s="18">
        <f>+'anexo 2 '!N12</f>
        <v>50742634.069999993</v>
      </c>
      <c r="O2" s="18">
        <f>+'anexo 2 '!O12</f>
        <v>29980343.819999993</v>
      </c>
    </row>
    <row r="3" spans="1:15">
      <c r="A3" s="16">
        <f>+'anexo 2 '!$B$7</f>
        <v>2015</v>
      </c>
      <c r="B3">
        <v>2</v>
      </c>
      <c r="C3" s="16" t="str">
        <f>+'anexo 2 '!$M$5</f>
        <v>010102</v>
      </c>
      <c r="D3" s="17" t="str">
        <f>+'anexo 2 '!A13</f>
        <v>41200 Bienes</v>
      </c>
      <c r="E3" s="18">
        <f>+'anexo 2 '!B13</f>
        <v>2660000</v>
      </c>
      <c r="F3" s="18">
        <f>+'anexo 2 '!C13</f>
        <v>0</v>
      </c>
      <c r="G3" s="18">
        <f>+'anexo 2 '!D13</f>
        <v>0</v>
      </c>
      <c r="H3" s="18">
        <f>+'anexo 2 '!E13</f>
        <v>2660000</v>
      </c>
      <c r="I3" s="18">
        <f>+'anexo 2 '!I13</f>
        <v>1499885.02</v>
      </c>
      <c r="J3" s="18">
        <f>+'anexo 2 '!J13</f>
        <v>1499885.02</v>
      </c>
      <c r="K3" s="18">
        <f>+'anexo 2 '!K13</f>
        <v>1499885.02</v>
      </c>
      <c r="L3" s="18">
        <f>+'anexo 2 '!L13</f>
        <v>1499885.02</v>
      </c>
      <c r="M3" s="18">
        <f>+'anexo 2 '!M13</f>
        <v>0</v>
      </c>
      <c r="N3" s="18">
        <f>+'anexo 2 '!N13</f>
        <v>1160114.98</v>
      </c>
      <c r="O3" s="18">
        <f>+'anexo 2 '!O13</f>
        <v>0</v>
      </c>
    </row>
    <row r="4" spans="1:15">
      <c r="A4" s="16">
        <f>+'anexo 2 '!$B$7</f>
        <v>2015</v>
      </c>
      <c r="B4">
        <v>2</v>
      </c>
      <c r="C4" s="16" t="str">
        <f>+'anexo 2 '!$M$5</f>
        <v>010102</v>
      </c>
      <c r="D4" s="17" t="str">
        <f>+'anexo 2 '!A14</f>
        <v>41300 Servicios</v>
      </c>
      <c r="E4" s="18">
        <f>+'anexo 2 '!B14</f>
        <v>34250899.759999998</v>
      </c>
      <c r="F4" s="18">
        <f>+'anexo 2 '!C14</f>
        <v>8500000</v>
      </c>
      <c r="G4" s="18">
        <f>+'anexo 2 '!D14</f>
        <v>0</v>
      </c>
      <c r="H4" s="18">
        <f>+'anexo 2 '!E14</f>
        <v>42750899.759999998</v>
      </c>
      <c r="I4" s="18">
        <f>+'anexo 2 '!I14</f>
        <v>31303761.370000001</v>
      </c>
      <c r="J4" s="18">
        <f>+'anexo 2 '!J14</f>
        <v>31303461.550000001</v>
      </c>
      <c r="K4" s="18">
        <f>+'anexo 2 '!K14</f>
        <v>31303461.550000001</v>
      </c>
      <c r="L4" s="18">
        <f>+'anexo 2 '!L14</f>
        <v>31296270.41</v>
      </c>
      <c r="M4" s="18">
        <f>+'anexo 2 '!M14</f>
        <v>0</v>
      </c>
      <c r="N4" s="18">
        <f>+'anexo 2 '!N14</f>
        <v>11447138.389999997</v>
      </c>
      <c r="O4" s="18">
        <f>+'anexo 2 '!O14</f>
        <v>7191.140000000596</v>
      </c>
    </row>
    <row r="5" spans="1:15">
      <c r="A5" s="16">
        <f>+'anexo 2 '!$B$7</f>
        <v>2015</v>
      </c>
      <c r="B5">
        <v>2</v>
      </c>
      <c r="C5" s="16" t="str">
        <f>+'anexo 2 '!$M$5</f>
        <v>010102</v>
      </c>
      <c r="D5" s="17" t="str">
        <f>+'anexo 2 '!A15</f>
        <v>51100 Bs.Capital</v>
      </c>
      <c r="E5" s="18">
        <f>+'anexo 2 '!B15</f>
        <v>1140000</v>
      </c>
      <c r="F5" s="18">
        <f>+'anexo 2 '!C15</f>
        <v>0</v>
      </c>
      <c r="G5" s="18">
        <f>+'anexo 2 '!D15</f>
        <v>0</v>
      </c>
      <c r="H5" s="18">
        <f>+'anexo 2 '!E15</f>
        <v>1140000</v>
      </c>
      <c r="I5" s="18">
        <f>+'anexo 2 '!I15</f>
        <v>60116</v>
      </c>
      <c r="J5" s="18">
        <f>+'anexo 2 '!J15</f>
        <v>60116</v>
      </c>
      <c r="K5" s="18">
        <f>+'anexo 2 '!K15</f>
        <v>60116</v>
      </c>
      <c r="L5" s="18">
        <f>+'anexo 2 '!L15</f>
        <v>60116</v>
      </c>
      <c r="M5" s="18">
        <f>+'anexo 2 '!M15</f>
        <v>0</v>
      </c>
      <c r="N5" s="18">
        <f>+'anexo 2 '!N15</f>
        <v>1079884</v>
      </c>
      <c r="O5" s="18">
        <f>+'anexo 2 '!O15</f>
        <v>0</v>
      </c>
    </row>
    <row r="6" spans="1:15">
      <c r="A6" s="16">
        <f>+'anexo 2 '!$B$7</f>
        <v>2015</v>
      </c>
      <c r="B6">
        <v>2</v>
      </c>
      <c r="C6" s="16" t="str">
        <f>+'anexo 2 '!$M$5</f>
        <v>010102</v>
      </c>
      <c r="D6" s="17" t="str">
        <f>+'anexo 2 '!A17</f>
        <v>43100 Transferencias</v>
      </c>
      <c r="E6" s="18">
        <f>+'anexo 2 '!B17</f>
        <v>22500</v>
      </c>
      <c r="F6" s="18">
        <f>+'anexo 2 '!C17</f>
        <v>0</v>
      </c>
      <c r="G6" s="18">
        <f>+'anexo 2 '!D17</f>
        <v>0</v>
      </c>
      <c r="H6" s="18">
        <f>+'anexo 2 '!E17</f>
        <v>22500</v>
      </c>
      <c r="I6" s="18">
        <f>+'anexo 2 '!I17</f>
        <v>0</v>
      </c>
      <c r="J6" s="18">
        <f>+'anexo 2 '!J17</f>
        <v>0</v>
      </c>
      <c r="K6" s="18">
        <f>+'anexo 2 '!K17</f>
        <v>0</v>
      </c>
      <c r="L6" s="18">
        <f>+'anexo 2 '!L17</f>
        <v>0</v>
      </c>
      <c r="M6" s="18">
        <f>+'anexo 2 '!M17</f>
        <v>0</v>
      </c>
      <c r="N6" s="18">
        <f>+'anexo 2 '!N17</f>
        <v>22500</v>
      </c>
      <c r="O6" s="18">
        <f>+'anexo 2 '!O17</f>
        <v>0</v>
      </c>
    </row>
    <row r="7" spans="1:15">
      <c r="A7" s="16">
        <f>+'anexo 2 '!$B$7</f>
        <v>2015</v>
      </c>
      <c r="B7">
        <v>2</v>
      </c>
      <c r="C7" s="16" t="str">
        <f>+'anexo 2 '!$M$5</f>
        <v>010102</v>
      </c>
      <c r="D7" s="17" t="str">
        <f>+'anexo 2 '!A18</f>
        <v>74100 Deuda Ej. Anter.</v>
      </c>
      <c r="E7" s="18">
        <f>+'anexo 2 '!B18</f>
        <v>565998.78</v>
      </c>
      <c r="F7" s="18">
        <f>+'anexo 2 '!C18</f>
        <v>614413.59</v>
      </c>
      <c r="G7" s="18">
        <f>+'anexo 2 '!D18</f>
        <v>565998.78</v>
      </c>
      <c r="H7" s="18">
        <f>+'anexo 2 '!E18</f>
        <v>614413.59000000008</v>
      </c>
      <c r="I7" s="18">
        <f>+'anexo 2 '!I18</f>
        <v>614413.59</v>
      </c>
      <c r="J7" s="18">
        <f>+'anexo 2 '!J18</f>
        <v>614413.59</v>
      </c>
      <c r="K7" s="18">
        <f>+'anexo 2 '!K18</f>
        <v>614413.59</v>
      </c>
      <c r="L7" s="18">
        <f>+'anexo 2 '!L18</f>
        <v>614413.59</v>
      </c>
      <c r="M7" s="18">
        <f>+'anexo 2 '!M18</f>
        <v>0</v>
      </c>
      <c r="N7" s="18">
        <f>+'anexo 2 '!N18</f>
        <v>0</v>
      </c>
      <c r="O7" s="18">
        <f>+'anexo 2 '!O18</f>
        <v>0</v>
      </c>
    </row>
    <row r="8" spans="1:15">
      <c r="D8" s="1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E20" sqref="E20:H20"/>
    </sheetView>
  </sheetViews>
  <sheetFormatPr baseColWidth="10" defaultRowHeight="12.75"/>
  <cols>
    <col min="1" max="1" width="7.5" customWidth="1"/>
    <col min="2" max="2" width="16.625" customWidth="1"/>
    <col min="3" max="3" width="12.5" style="115" customWidth="1"/>
    <col min="4" max="4" width="12" style="115" customWidth="1"/>
    <col min="5" max="5" width="3.125" style="115" customWidth="1"/>
    <col min="6" max="6" width="3" style="115" customWidth="1"/>
    <col min="7" max="7" width="3.125" style="115" customWidth="1"/>
    <col min="8" max="8" width="3.25" style="115" customWidth="1"/>
    <col min="9" max="9" width="14.375" style="115" bestFit="1" customWidth="1"/>
    <col min="10" max="10" width="12.875" style="115" customWidth="1"/>
    <col min="11" max="11" width="12.5" style="115" customWidth="1"/>
  </cols>
  <sheetData>
    <row r="1" spans="1:15" ht="15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5" t="s">
        <v>2</v>
      </c>
      <c r="L5" s="49" t="s">
        <v>162</v>
      </c>
    </row>
    <row r="7" spans="1:15">
      <c r="A7" t="s">
        <v>3</v>
      </c>
      <c r="B7" s="3">
        <v>2015</v>
      </c>
      <c r="D7" s="115" t="s">
        <v>4</v>
      </c>
      <c r="E7" s="126"/>
      <c r="F7" s="126"/>
      <c r="G7" s="126" t="s">
        <v>73</v>
      </c>
      <c r="H7" s="126"/>
    </row>
    <row r="8" spans="1:15" ht="13.5" thickBot="1"/>
    <row r="9" spans="1:15" s="8" customFormat="1" ht="10.5">
      <c r="A9" s="8" t="s">
        <v>100</v>
      </c>
      <c r="B9" s="299" t="s">
        <v>5</v>
      </c>
      <c r="C9" s="116" t="s">
        <v>9</v>
      </c>
      <c r="D9" s="116" t="s">
        <v>10</v>
      </c>
      <c r="E9" s="296" t="s">
        <v>101</v>
      </c>
      <c r="F9" s="296"/>
      <c r="G9" s="296"/>
      <c r="H9" s="296"/>
      <c r="I9" s="116" t="s">
        <v>102</v>
      </c>
      <c r="J9" s="116" t="s">
        <v>103</v>
      </c>
      <c r="K9" s="123" t="s">
        <v>104</v>
      </c>
    </row>
    <row r="10" spans="1:15" s="5" customFormat="1" ht="10.5">
      <c r="B10" s="300"/>
      <c r="C10" s="117" t="s">
        <v>105</v>
      </c>
      <c r="D10" s="121" t="s">
        <v>106</v>
      </c>
      <c r="E10" s="297" t="s">
        <v>107</v>
      </c>
      <c r="F10" s="297"/>
      <c r="G10" s="297"/>
      <c r="H10" s="297"/>
      <c r="I10" s="117" t="s">
        <v>93</v>
      </c>
      <c r="J10" s="117" t="s">
        <v>108</v>
      </c>
      <c r="K10" s="124" t="s">
        <v>109</v>
      </c>
    </row>
    <row r="11" spans="1:15" s="5" customFormat="1" ht="11.25" thickBot="1">
      <c r="B11" s="301"/>
      <c r="C11" s="118" t="s">
        <v>106</v>
      </c>
      <c r="D11" s="122"/>
      <c r="E11" s="298" t="s">
        <v>51</v>
      </c>
      <c r="F11" s="298"/>
      <c r="G11" s="298"/>
      <c r="H11" s="298"/>
      <c r="I11" s="118" t="s">
        <v>51</v>
      </c>
      <c r="J11" s="118" t="s">
        <v>106</v>
      </c>
      <c r="K11" s="125" t="s">
        <v>106</v>
      </c>
    </row>
    <row r="12" spans="1:15">
      <c r="B12" s="176"/>
      <c r="C12" s="180"/>
      <c r="D12" s="184"/>
      <c r="E12" s="293"/>
      <c r="F12" s="294"/>
      <c r="G12" s="294"/>
      <c r="H12" s="295"/>
      <c r="I12" s="184"/>
      <c r="J12" s="180"/>
      <c r="K12" s="189"/>
    </row>
    <row r="13" spans="1:15">
      <c r="B13" s="177" t="s">
        <v>124</v>
      </c>
      <c r="C13" s="181">
        <v>76855803.829999998</v>
      </c>
      <c r="D13" s="181">
        <v>76855803.829999998</v>
      </c>
      <c r="E13" s="288">
        <v>76855803.829999998</v>
      </c>
      <c r="F13" s="289"/>
      <c r="G13" s="289"/>
      <c r="H13" s="290"/>
      <c r="I13" s="185">
        <v>63154155.880000003</v>
      </c>
      <c r="J13" s="182">
        <f>+D13-E13</f>
        <v>0</v>
      </c>
      <c r="K13" s="190">
        <f t="shared" ref="K13:K18" si="0">+E13-I13</f>
        <v>13701647.949999996</v>
      </c>
    </row>
    <row r="14" spans="1:15">
      <c r="B14" s="177" t="s">
        <v>123</v>
      </c>
      <c r="C14" s="181">
        <v>435951.37</v>
      </c>
      <c r="D14" s="181">
        <v>435951.37</v>
      </c>
      <c r="E14" s="288">
        <v>435951.37</v>
      </c>
      <c r="F14" s="289"/>
      <c r="G14" s="289"/>
      <c r="H14" s="290"/>
      <c r="I14" s="185">
        <v>435951.37</v>
      </c>
      <c r="J14" s="182">
        <f>+D14-E14</f>
        <v>0</v>
      </c>
      <c r="K14" s="190">
        <f t="shared" si="0"/>
        <v>0</v>
      </c>
    </row>
    <row r="15" spans="1:15">
      <c r="B15" s="177" t="s">
        <v>125</v>
      </c>
      <c r="C15" s="181">
        <v>11019496.34</v>
      </c>
      <c r="D15" s="181">
        <v>11041767.310000001</v>
      </c>
      <c r="E15" s="288">
        <v>11041767.310000001</v>
      </c>
      <c r="F15" s="289"/>
      <c r="G15" s="289"/>
      <c r="H15" s="290"/>
      <c r="I15" s="185">
        <v>11043061.880000001</v>
      </c>
      <c r="J15" s="182">
        <f>+D15-E15</f>
        <v>0</v>
      </c>
      <c r="K15" s="190">
        <f t="shared" si="0"/>
        <v>-1294.570000000298</v>
      </c>
    </row>
    <row r="16" spans="1:15">
      <c r="B16" s="177" t="s">
        <v>126</v>
      </c>
      <c r="C16" s="181">
        <v>4700</v>
      </c>
      <c r="D16" s="181">
        <v>4700</v>
      </c>
      <c r="E16" s="288">
        <v>4700</v>
      </c>
      <c r="F16" s="289"/>
      <c r="G16" s="289"/>
      <c r="H16" s="290"/>
      <c r="I16" s="185">
        <v>4700</v>
      </c>
      <c r="J16" s="182">
        <f>+D16-E16</f>
        <v>0</v>
      </c>
      <c r="K16" s="190">
        <f t="shared" si="0"/>
        <v>0</v>
      </c>
    </row>
    <row r="17" spans="1:11">
      <c r="B17" s="177" t="s">
        <v>166</v>
      </c>
      <c r="C17" s="182">
        <v>0</v>
      </c>
      <c r="D17" s="182">
        <v>0</v>
      </c>
      <c r="E17" s="288">
        <v>0</v>
      </c>
      <c r="F17" s="289"/>
      <c r="G17" s="289"/>
      <c r="H17" s="290"/>
      <c r="I17" s="185">
        <v>0</v>
      </c>
      <c r="J17" s="182">
        <f>+D17-E17</f>
        <v>0</v>
      </c>
      <c r="K17" s="190">
        <f t="shared" si="0"/>
        <v>0</v>
      </c>
    </row>
    <row r="18" spans="1:11">
      <c r="B18" s="177" t="s">
        <v>128</v>
      </c>
      <c r="C18" s="182">
        <v>0</v>
      </c>
      <c r="D18" s="182">
        <v>0</v>
      </c>
      <c r="E18" s="288">
        <v>0</v>
      </c>
      <c r="F18" s="289"/>
      <c r="G18" s="289"/>
      <c r="H18" s="290"/>
      <c r="I18" s="182">
        <v>0</v>
      </c>
      <c r="J18" s="182">
        <f>D18-E18</f>
        <v>0</v>
      </c>
      <c r="K18" s="190">
        <f t="shared" si="0"/>
        <v>0</v>
      </c>
    </row>
    <row r="19" spans="1:11" ht="13.5" thickBot="1">
      <c r="B19" s="178"/>
      <c r="C19" s="182"/>
      <c r="D19" s="182"/>
      <c r="E19" s="240"/>
      <c r="F19" s="241"/>
      <c r="G19" s="241"/>
      <c r="H19" s="242"/>
      <c r="J19" s="182"/>
      <c r="K19" s="190"/>
    </row>
    <row r="20" spans="1:11">
      <c r="B20" s="192" t="s">
        <v>26</v>
      </c>
      <c r="C20" s="193">
        <f>SUM(C13:C19)</f>
        <v>88315951.540000007</v>
      </c>
      <c r="D20" s="194">
        <f>SUM(D13:D18)</f>
        <v>88338222.510000005</v>
      </c>
      <c r="E20" s="306">
        <f>SUM(E13:E19)</f>
        <v>88338222.510000005</v>
      </c>
      <c r="F20" s="307"/>
      <c r="G20" s="307"/>
      <c r="H20" s="308"/>
      <c r="I20" s="194">
        <f>SUM(I13:I18)</f>
        <v>74637869.129999995</v>
      </c>
      <c r="J20" s="193">
        <f>SUM(J13:J19)</f>
        <v>0</v>
      </c>
      <c r="K20" s="195">
        <f>SUM(K13:K19)</f>
        <v>13700353.379999995</v>
      </c>
    </row>
    <row r="21" spans="1:11" ht="13.5" thickBot="1">
      <c r="B21" s="179"/>
      <c r="C21" s="183"/>
      <c r="D21" s="186"/>
      <c r="E21" s="187"/>
      <c r="F21" s="156"/>
      <c r="G21" s="156"/>
      <c r="H21" s="188"/>
      <c r="I21" s="186"/>
      <c r="J21" s="183"/>
      <c r="K21" s="191"/>
    </row>
    <row r="22" spans="1:11">
      <c r="C22" s="119">
        <f>+'anexo 2 '!I20-2234851.18-'Anexo 2 Bis'!C20</f>
        <v>138082897.31999999</v>
      </c>
      <c r="D22" s="119">
        <f>+'anexo 2 '!J20-1928773.4-'Anexo 2 Bis'!D20</f>
        <v>138366404.31</v>
      </c>
      <c r="E22" s="304">
        <f>+'anexo 2 '!K20-'Anexo 2 Bis'!E20:H20-1928773.4</f>
        <v>138366404.31000003</v>
      </c>
      <c r="F22" s="304"/>
      <c r="G22" s="304"/>
      <c r="H22" s="304"/>
      <c r="I22" s="119">
        <f>+'anexo 2 '!L20-1872802.41-'Anexo 2 Bis'!I20</f>
        <v>122135193.72000003</v>
      </c>
      <c r="J22" s="119"/>
      <c r="K22" s="119">
        <f>+'anexo 2 '!O20-55970.99-'Anexo 2 Bis'!K20</f>
        <v>16231210.59</v>
      </c>
    </row>
    <row r="23" spans="1:11">
      <c r="E23" s="305"/>
      <c r="F23" s="305"/>
      <c r="G23" s="305"/>
      <c r="H23" s="305"/>
    </row>
    <row r="24" spans="1:11" s="43" customFormat="1" ht="21" customHeight="1">
      <c r="A24" s="41"/>
      <c r="B24" s="42"/>
      <c r="C24" s="120"/>
      <c r="D24" s="302"/>
      <c r="E24" s="302"/>
      <c r="F24" s="302"/>
      <c r="G24" s="302"/>
      <c r="H24" s="266"/>
      <c r="I24" s="266"/>
      <c r="J24" s="303"/>
      <c r="K24" s="264"/>
    </row>
    <row r="25" spans="1:11" s="43" customFormat="1" ht="9" customHeight="1">
      <c r="A25" s="41"/>
      <c r="B25" s="44"/>
      <c r="C25" s="120"/>
      <c r="D25" s="265"/>
      <c r="E25" s="265"/>
      <c r="F25" s="265"/>
      <c r="G25" s="265"/>
      <c r="H25" s="266"/>
      <c r="I25" s="266"/>
      <c r="J25" s="263"/>
      <c r="K25" s="264"/>
    </row>
    <row r="26" spans="1:11" s="43" customFormat="1" ht="9.75" customHeight="1">
      <c r="A26" s="41"/>
      <c r="B26" s="44"/>
      <c r="C26" s="120"/>
      <c r="D26" s="265"/>
      <c r="E26" s="265"/>
      <c r="F26" s="265"/>
      <c r="G26" s="265"/>
      <c r="H26" s="266"/>
      <c r="I26" s="266"/>
      <c r="J26" s="263"/>
      <c r="K26" s="264"/>
    </row>
    <row r="34" spans="3:3">
      <c r="C34" s="120"/>
    </row>
  </sheetData>
  <mergeCells count="21"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7"/>
  <sheetViews>
    <sheetView tabSelected="1" workbookViewId="0">
      <selection activeCell="G15" sqref="G15"/>
    </sheetView>
  </sheetViews>
  <sheetFormatPr baseColWidth="10" defaultRowHeight="12.75"/>
  <cols>
    <col min="1" max="1" width="9.75" customWidth="1"/>
    <col min="2" max="2" width="4.375" customWidth="1"/>
    <col min="3" max="3" width="13.25" customWidth="1"/>
    <col min="4" max="4" width="4.375" customWidth="1"/>
    <col min="5" max="5" width="13.5" customWidth="1"/>
    <col min="6" max="6" width="4.375" customWidth="1"/>
    <col min="7" max="7" width="22.125" customWidth="1"/>
    <col min="8" max="8" width="4.375" customWidth="1"/>
    <col min="9" max="9" width="14.5" customWidth="1"/>
    <col min="10" max="10" width="4.375" customWidth="1"/>
    <col min="11" max="11" width="14.625" customWidth="1"/>
    <col min="12" max="12" width="4.375" customWidth="1"/>
    <col min="13" max="13" width="15.5" customWidth="1"/>
    <col min="14" max="14" width="4.375" customWidth="1"/>
    <col min="15" max="15" width="14.875" customWidth="1"/>
    <col min="16" max="16" width="4.375" customWidth="1"/>
    <col min="17" max="17" width="18.375" customWidth="1"/>
    <col min="18" max="18" width="4.375" customWidth="1"/>
    <col min="19" max="19" width="15.875" customWidth="1"/>
  </cols>
  <sheetData>
    <row r="1" spans="1:19">
      <c r="A1" t="s">
        <v>27</v>
      </c>
      <c r="B1" t="s">
        <v>194</v>
      </c>
      <c r="C1" t="s">
        <v>4</v>
      </c>
      <c r="D1" t="s">
        <v>194</v>
      </c>
      <c r="E1" t="s">
        <v>28</v>
      </c>
      <c r="F1" t="s">
        <v>194</v>
      </c>
      <c r="G1" t="s">
        <v>29</v>
      </c>
      <c r="H1" t="s">
        <v>194</v>
      </c>
      <c r="I1" t="s">
        <v>110</v>
      </c>
      <c r="J1" t="s">
        <v>194</v>
      </c>
      <c r="K1" t="s">
        <v>10</v>
      </c>
      <c r="L1" t="s">
        <v>194</v>
      </c>
      <c r="M1" t="s">
        <v>35</v>
      </c>
      <c r="N1" t="s">
        <v>194</v>
      </c>
      <c r="O1" t="s">
        <v>12</v>
      </c>
      <c r="P1" t="s">
        <v>194</v>
      </c>
      <c r="Q1" t="s">
        <v>111</v>
      </c>
      <c r="R1" t="s">
        <v>194</v>
      </c>
      <c r="S1" t="s">
        <v>112</v>
      </c>
    </row>
    <row r="2" spans="1:19">
      <c r="A2" s="16">
        <f>+'Anexo 2 Bis'!$B$7</f>
        <v>2015</v>
      </c>
      <c r="B2" t="s">
        <v>194</v>
      </c>
      <c r="C2">
        <v>3</v>
      </c>
      <c r="D2" t="s">
        <v>194</v>
      </c>
      <c r="E2" s="16" t="str">
        <f>+'Anexo 2 Bis'!$L$5</f>
        <v>010102</v>
      </c>
      <c r="F2" t="s">
        <v>194</v>
      </c>
      <c r="G2" s="18" t="str">
        <f>+'Anexo 2 Bis'!B13</f>
        <v>41100 Personal</v>
      </c>
      <c r="H2" t="s">
        <v>194</v>
      </c>
      <c r="I2" s="18">
        <f>+'Anexo 2 Bis'!C13</f>
        <v>76855803.829999998</v>
      </c>
      <c r="J2" t="s">
        <v>194</v>
      </c>
      <c r="K2" s="18">
        <f>+'Anexo 2 Bis'!D13</f>
        <v>76855803.829999998</v>
      </c>
      <c r="L2" t="s">
        <v>194</v>
      </c>
      <c r="M2" s="18">
        <f>+'Anexo 2 Bis'!E13</f>
        <v>76855803.829999998</v>
      </c>
      <c r="N2" t="s">
        <v>194</v>
      </c>
      <c r="O2" s="18">
        <f>+'Anexo 2 Bis'!I13</f>
        <v>63154155.880000003</v>
      </c>
      <c r="P2" t="s">
        <v>194</v>
      </c>
      <c r="Q2" s="18">
        <f>+'Anexo 2 Bis'!J13</f>
        <v>0</v>
      </c>
      <c r="R2" t="s">
        <v>194</v>
      </c>
      <c r="S2" s="18">
        <f>+'Anexo 2 Bis'!K13</f>
        <v>13701647.949999996</v>
      </c>
    </row>
    <row r="3" spans="1:19">
      <c r="A3" s="16">
        <f>+'Anexo 2 Bis'!$B$7</f>
        <v>2015</v>
      </c>
      <c r="B3" t="s">
        <v>194</v>
      </c>
      <c r="C3">
        <v>3</v>
      </c>
      <c r="D3" t="s">
        <v>194</v>
      </c>
      <c r="E3" s="16" t="str">
        <f>+'Anexo 2 Bis'!$L$5</f>
        <v>010102</v>
      </c>
      <c r="F3" t="s">
        <v>194</v>
      </c>
      <c r="G3" s="18" t="str">
        <f>+'Anexo 2 Bis'!B14</f>
        <v>41200 Bienes</v>
      </c>
      <c r="H3" t="s">
        <v>194</v>
      </c>
      <c r="I3" s="18">
        <f>+'Anexo 2 Bis'!C14</f>
        <v>435951.37</v>
      </c>
      <c r="J3" t="s">
        <v>194</v>
      </c>
      <c r="K3" s="18">
        <f>+'Anexo 2 Bis'!D14</f>
        <v>435951.37</v>
      </c>
      <c r="L3" t="s">
        <v>194</v>
      </c>
      <c r="M3" s="18">
        <f>+'Anexo 2 Bis'!E14</f>
        <v>435951.37</v>
      </c>
      <c r="N3" t="s">
        <v>194</v>
      </c>
      <c r="O3" s="18">
        <f>+'Anexo 2 Bis'!I14</f>
        <v>435951.37</v>
      </c>
      <c r="P3" t="s">
        <v>194</v>
      </c>
      <c r="Q3" s="18">
        <f>+'Anexo 2 Bis'!J14</f>
        <v>0</v>
      </c>
      <c r="R3" t="s">
        <v>194</v>
      </c>
      <c r="S3" s="18">
        <f>+'Anexo 2 Bis'!K14</f>
        <v>0</v>
      </c>
    </row>
    <row r="4" spans="1:19">
      <c r="A4" s="16">
        <f>+'Anexo 2 Bis'!$B$7</f>
        <v>2015</v>
      </c>
      <c r="B4" t="s">
        <v>194</v>
      </c>
      <c r="C4">
        <v>3</v>
      </c>
      <c r="D4" t="s">
        <v>194</v>
      </c>
      <c r="E4" s="16" t="str">
        <f>+'Anexo 2 Bis'!$L$5</f>
        <v>010102</v>
      </c>
      <c r="F4" t="s">
        <v>194</v>
      </c>
      <c r="G4" s="18" t="str">
        <f>+'Anexo 2 Bis'!B15</f>
        <v>41300 Servicios</v>
      </c>
      <c r="H4" t="s">
        <v>194</v>
      </c>
      <c r="I4" s="18">
        <f>+'Anexo 2 Bis'!C15</f>
        <v>11019496.34</v>
      </c>
      <c r="J4" t="s">
        <v>194</v>
      </c>
      <c r="K4" s="18">
        <f>+'Anexo 2 Bis'!D15</f>
        <v>11041767.310000001</v>
      </c>
      <c r="L4" t="s">
        <v>194</v>
      </c>
      <c r="M4" s="18">
        <f>+'Anexo 2 Bis'!E15</f>
        <v>11041767.310000001</v>
      </c>
      <c r="N4" t="s">
        <v>194</v>
      </c>
      <c r="O4" s="18">
        <f>+'Anexo 2 Bis'!I15</f>
        <v>11043061.880000001</v>
      </c>
      <c r="P4" t="s">
        <v>194</v>
      </c>
      <c r="Q4" s="18">
        <f>+'Anexo 2 Bis'!J15</f>
        <v>0</v>
      </c>
      <c r="R4" t="s">
        <v>194</v>
      </c>
      <c r="S4" s="18">
        <f>+'Anexo 2 Bis'!K15</f>
        <v>-1294.570000000298</v>
      </c>
    </row>
    <row r="5" spans="1:19">
      <c r="A5" s="16">
        <f>+'Anexo 2 Bis'!$B$7</f>
        <v>2015</v>
      </c>
      <c r="B5" t="s">
        <v>194</v>
      </c>
      <c r="C5">
        <v>3</v>
      </c>
      <c r="D5" t="s">
        <v>194</v>
      </c>
      <c r="E5" s="16" t="str">
        <f>+'Anexo 2 Bis'!$L$5</f>
        <v>010102</v>
      </c>
      <c r="F5" t="s">
        <v>194</v>
      </c>
      <c r="G5" s="18" t="str">
        <f>+'Anexo 2 Bis'!B16</f>
        <v>51100 Bs.Capital</v>
      </c>
      <c r="H5" t="s">
        <v>194</v>
      </c>
      <c r="I5" s="18">
        <f>+'Anexo 2 Bis'!C16</f>
        <v>4700</v>
      </c>
      <c r="J5" t="s">
        <v>194</v>
      </c>
      <c r="K5" s="18">
        <f>+'Anexo 2 Bis'!D16</f>
        <v>4700</v>
      </c>
      <c r="L5" t="s">
        <v>194</v>
      </c>
      <c r="M5" s="18">
        <f>+'Anexo 2 Bis'!E16</f>
        <v>4700</v>
      </c>
      <c r="N5" t="s">
        <v>194</v>
      </c>
      <c r="O5" s="18">
        <f>+'Anexo 2 Bis'!I16</f>
        <v>4700</v>
      </c>
      <c r="P5" t="s">
        <v>194</v>
      </c>
      <c r="Q5" s="18">
        <f>+'Anexo 2 Bis'!J16</f>
        <v>0</v>
      </c>
      <c r="R5" t="s">
        <v>194</v>
      </c>
      <c r="S5" s="18">
        <f>+'Anexo 2 Bis'!K16</f>
        <v>0</v>
      </c>
    </row>
    <row r="6" spans="1:19">
      <c r="A6" s="16">
        <f>+'Anexo 2 Bis'!$B$7</f>
        <v>2015</v>
      </c>
      <c r="B6" t="s">
        <v>194</v>
      </c>
      <c r="C6">
        <v>3</v>
      </c>
      <c r="D6" t="s">
        <v>194</v>
      </c>
      <c r="E6" s="16" t="str">
        <f>+'Anexo 2 Bis'!$L$5</f>
        <v>010102</v>
      </c>
      <c r="F6" t="s">
        <v>194</v>
      </c>
      <c r="G6" s="18" t="str">
        <f>+'Anexo 2 Bis'!B17</f>
        <v>41300 Trasferencias</v>
      </c>
      <c r="H6" t="s">
        <v>194</v>
      </c>
      <c r="I6" s="18">
        <f>+'Anexo 2 Bis'!C17</f>
        <v>0</v>
      </c>
      <c r="J6" t="s">
        <v>194</v>
      </c>
      <c r="K6" s="18">
        <f>+'Anexo 2 Bis'!D17</f>
        <v>0</v>
      </c>
      <c r="L6" t="s">
        <v>194</v>
      </c>
      <c r="M6" s="18">
        <f>+'Anexo 2 Bis'!E17</f>
        <v>0</v>
      </c>
      <c r="N6" t="s">
        <v>194</v>
      </c>
      <c r="O6" s="18">
        <f>+'Anexo 2 Bis'!I17</f>
        <v>0</v>
      </c>
      <c r="P6" t="s">
        <v>194</v>
      </c>
      <c r="Q6" s="18">
        <f>+'Anexo 2 Bis'!J17</f>
        <v>0</v>
      </c>
      <c r="R6" t="s">
        <v>194</v>
      </c>
      <c r="S6" s="18">
        <f>+'Anexo 2 Bis'!K17</f>
        <v>0</v>
      </c>
    </row>
    <row r="7" spans="1:19">
      <c r="A7" s="16">
        <f>+'Anexo 2 Bis'!$B$7</f>
        <v>2015</v>
      </c>
      <c r="B7" t="s">
        <v>194</v>
      </c>
      <c r="C7">
        <v>3</v>
      </c>
      <c r="D7" t="s">
        <v>194</v>
      </c>
      <c r="E7" s="16" t="str">
        <f>+'Anexo 2 Bis'!$L$5</f>
        <v>010102</v>
      </c>
      <c r="F7" t="s">
        <v>194</v>
      </c>
      <c r="G7" s="18" t="str">
        <f>+'Anexo 2 Bis'!B18</f>
        <v>74100 Deuda Ej.Anter</v>
      </c>
      <c r="H7" t="s">
        <v>194</v>
      </c>
      <c r="I7" s="18">
        <f>+'Anexo 2 Bis'!C18</f>
        <v>0</v>
      </c>
      <c r="J7" t="s">
        <v>194</v>
      </c>
      <c r="K7" s="18">
        <f>+'Anexo 2 Bis'!D18</f>
        <v>0</v>
      </c>
      <c r="L7" t="s">
        <v>194</v>
      </c>
      <c r="M7" s="18">
        <f>+'Anexo 2 Bis'!E18</f>
        <v>0</v>
      </c>
      <c r="N7" t="s">
        <v>194</v>
      </c>
      <c r="O7" s="18">
        <f>+'Anexo 2 Bis'!I18</f>
        <v>0</v>
      </c>
      <c r="P7" t="s">
        <v>194</v>
      </c>
      <c r="Q7" s="18">
        <f>+'Anexo 2 Bis'!J18</f>
        <v>0</v>
      </c>
      <c r="R7" t="s">
        <v>194</v>
      </c>
      <c r="S7" s="18">
        <f>+'Anexo 2 Bis'!K18</f>
        <v>0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G8" sqref="G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9" t="s">
        <v>162</v>
      </c>
    </row>
    <row r="7" spans="1:15">
      <c r="A7" t="s">
        <v>3</v>
      </c>
      <c r="B7" s="3">
        <v>2015</v>
      </c>
      <c r="D7" t="s">
        <v>4</v>
      </c>
      <c r="E7" s="51"/>
      <c r="F7" s="51"/>
      <c r="G7" s="51" t="s">
        <v>73</v>
      </c>
      <c r="H7" s="51"/>
    </row>
    <row r="8" spans="1:15" ht="13.5" thickBot="1"/>
    <row r="9" spans="1:15" s="5" customFormat="1" ht="10.5">
      <c r="B9" s="314" t="s">
        <v>5</v>
      </c>
      <c r="C9" s="311" t="s">
        <v>86</v>
      </c>
      <c r="D9" s="311" t="s">
        <v>87</v>
      </c>
      <c r="E9" s="311"/>
      <c r="F9" s="311"/>
      <c r="G9" s="311"/>
      <c r="H9" s="311"/>
      <c r="I9" s="311" t="s">
        <v>88</v>
      </c>
      <c r="J9" s="4" t="s">
        <v>89</v>
      </c>
      <c r="K9" s="311" t="s">
        <v>90</v>
      </c>
      <c r="L9" s="45" t="s">
        <v>91</v>
      </c>
    </row>
    <row r="10" spans="1:15" s="5" customFormat="1" ht="10.5">
      <c r="B10" s="315"/>
      <c r="C10" s="317"/>
      <c r="D10" s="312" t="s">
        <v>16</v>
      </c>
      <c r="E10" s="312"/>
      <c r="F10" s="312"/>
      <c r="G10" s="312"/>
      <c r="H10" s="312"/>
      <c r="I10" s="317"/>
      <c r="J10" s="6" t="s">
        <v>92</v>
      </c>
      <c r="K10" s="317"/>
      <c r="L10" s="46" t="s">
        <v>93</v>
      </c>
    </row>
    <row r="11" spans="1:15" s="5" customFormat="1" ht="10.5">
      <c r="B11" s="315"/>
      <c r="C11" s="317"/>
      <c r="D11" s="317" t="s">
        <v>23</v>
      </c>
      <c r="E11" s="317" t="s">
        <v>24</v>
      </c>
      <c r="F11" s="317"/>
      <c r="G11" s="317"/>
      <c r="H11" s="317"/>
      <c r="I11" s="317"/>
      <c r="J11" s="6" t="s">
        <v>94</v>
      </c>
      <c r="K11" s="317"/>
      <c r="L11" s="46" t="s">
        <v>51</v>
      </c>
    </row>
    <row r="12" spans="1:15" s="5" customFormat="1" ht="11.25" thickBot="1">
      <c r="B12" s="316"/>
      <c r="C12" s="318"/>
      <c r="D12" s="318"/>
      <c r="E12" s="318"/>
      <c r="F12" s="318"/>
      <c r="G12" s="318"/>
      <c r="H12" s="318"/>
      <c r="I12" s="318"/>
      <c r="J12" s="7" t="s">
        <v>51</v>
      </c>
      <c r="K12" s="318"/>
      <c r="L12" s="47"/>
    </row>
    <row r="13" spans="1:15" s="5" customFormat="1" ht="10.5">
      <c r="B13" s="59"/>
      <c r="C13" s="60"/>
      <c r="D13" s="60"/>
      <c r="E13" s="309"/>
      <c r="F13" s="309"/>
      <c r="G13" s="309"/>
      <c r="H13" s="309"/>
      <c r="I13" s="60"/>
      <c r="J13" s="60"/>
      <c r="K13" s="60"/>
      <c r="L13" s="61"/>
    </row>
    <row r="14" spans="1:15" s="5" customFormat="1" ht="10.5">
      <c r="B14" s="62"/>
      <c r="C14" s="63"/>
      <c r="D14" s="63"/>
      <c r="E14" s="310"/>
      <c r="F14" s="310"/>
      <c r="G14" s="310"/>
      <c r="H14" s="310"/>
      <c r="I14" s="63"/>
      <c r="J14" s="63"/>
      <c r="K14" s="63"/>
      <c r="L14" s="64"/>
    </row>
    <row r="15" spans="1:15" s="5" customFormat="1" ht="10.5">
      <c r="B15" s="62"/>
      <c r="C15" s="63"/>
      <c r="D15" s="63"/>
      <c r="E15" s="310"/>
      <c r="F15" s="310"/>
      <c r="G15" s="310"/>
      <c r="H15" s="310"/>
      <c r="I15" s="63"/>
      <c r="J15" s="63"/>
      <c r="K15" s="63"/>
      <c r="L15" s="64"/>
    </row>
    <row r="16" spans="1:15" s="5" customFormat="1" ht="10.5">
      <c r="B16" s="62"/>
      <c r="C16" s="63"/>
      <c r="D16" s="63"/>
      <c r="E16" s="310"/>
      <c r="F16" s="310"/>
      <c r="G16" s="310"/>
      <c r="H16" s="310"/>
      <c r="I16" s="63"/>
      <c r="J16" s="63"/>
      <c r="K16" s="63"/>
      <c r="L16" s="64"/>
    </row>
    <row r="17" spans="1:12" s="5" customFormat="1" ht="10.5">
      <c r="B17" s="62"/>
      <c r="C17" s="63"/>
      <c r="D17" s="63"/>
      <c r="E17" s="310"/>
      <c r="F17" s="310"/>
      <c r="G17" s="310"/>
      <c r="H17" s="310"/>
      <c r="I17" s="63"/>
      <c r="J17" s="63"/>
      <c r="K17" s="63"/>
      <c r="L17" s="64"/>
    </row>
    <row r="18" spans="1:12" s="5" customFormat="1" ht="10.5">
      <c r="B18" s="62"/>
      <c r="C18" s="63"/>
      <c r="D18" s="319" t="s">
        <v>113</v>
      </c>
      <c r="E18" s="320"/>
      <c r="F18" s="320"/>
      <c r="G18" s="320"/>
      <c r="H18" s="320"/>
      <c r="I18" s="321"/>
      <c r="J18" s="63"/>
      <c r="K18" s="63"/>
      <c r="L18" s="64"/>
    </row>
    <row r="19" spans="1:12" s="5" customFormat="1" ht="10.5">
      <c r="B19" s="62"/>
      <c r="C19" s="63"/>
      <c r="D19" s="63"/>
      <c r="E19" s="310"/>
      <c r="F19" s="310"/>
      <c r="G19" s="310"/>
      <c r="H19" s="310"/>
      <c r="I19" s="63"/>
      <c r="J19" s="63"/>
      <c r="K19" s="63"/>
      <c r="L19" s="64"/>
    </row>
    <row r="20" spans="1:12" s="5" customFormat="1" ht="10.5">
      <c r="B20" s="62"/>
      <c r="C20" s="63"/>
      <c r="D20" s="63"/>
      <c r="E20" s="310"/>
      <c r="F20" s="310"/>
      <c r="G20" s="310"/>
      <c r="H20" s="310"/>
      <c r="I20" s="63"/>
      <c r="J20" s="63"/>
      <c r="K20" s="63"/>
      <c r="L20" s="64"/>
    </row>
    <row r="21" spans="1:12" s="5" customFormat="1" ht="10.5">
      <c r="B21" s="62"/>
      <c r="C21" s="63"/>
      <c r="D21" s="63"/>
      <c r="E21" s="310"/>
      <c r="F21" s="310"/>
      <c r="G21" s="310"/>
      <c r="H21" s="310"/>
      <c r="I21" s="63"/>
      <c r="J21" s="63"/>
      <c r="K21" s="63"/>
      <c r="L21" s="64"/>
    </row>
    <row r="22" spans="1:12" s="5" customFormat="1" ht="10.5">
      <c r="B22" s="62"/>
      <c r="C22" s="63"/>
      <c r="D22" s="63"/>
      <c r="E22" s="310"/>
      <c r="F22" s="310"/>
      <c r="G22" s="310"/>
      <c r="H22" s="310"/>
      <c r="I22" s="63"/>
      <c r="J22" s="63"/>
      <c r="K22" s="63"/>
      <c r="L22" s="64"/>
    </row>
    <row r="23" spans="1:12" s="5" customFormat="1" ht="10.5">
      <c r="B23" s="62"/>
      <c r="C23" s="63"/>
      <c r="D23" s="63"/>
      <c r="E23" s="310"/>
      <c r="F23" s="310"/>
      <c r="G23" s="310"/>
      <c r="H23" s="310"/>
      <c r="I23" s="63"/>
      <c r="J23" s="63"/>
      <c r="K23" s="63"/>
      <c r="L23" s="64"/>
    </row>
    <row r="24" spans="1:12" s="5" customFormat="1" ht="10.5">
      <c r="B24" s="62"/>
      <c r="C24" s="63"/>
      <c r="D24" s="63"/>
      <c r="E24" s="310"/>
      <c r="F24" s="310"/>
      <c r="G24" s="310"/>
      <c r="H24" s="310"/>
      <c r="I24" s="63"/>
      <c r="J24" s="63"/>
      <c r="K24" s="63"/>
      <c r="L24" s="64"/>
    </row>
    <row r="25" spans="1:12" s="5" customFormat="1" ht="10.5">
      <c r="B25" s="62"/>
      <c r="C25" s="63"/>
      <c r="D25" s="63"/>
      <c r="E25" s="310"/>
      <c r="F25" s="310"/>
      <c r="G25" s="310"/>
      <c r="H25" s="310"/>
      <c r="I25" s="63"/>
      <c r="J25" s="63"/>
      <c r="K25" s="63"/>
      <c r="L25" s="64"/>
    </row>
    <row r="26" spans="1:12" s="5" customFormat="1" ht="10.5">
      <c r="B26" s="65"/>
      <c r="C26" s="66"/>
      <c r="D26" s="66"/>
      <c r="E26" s="313"/>
      <c r="F26" s="313"/>
      <c r="G26" s="313"/>
      <c r="H26" s="313"/>
      <c r="I26" s="66"/>
      <c r="J26" s="66"/>
      <c r="K26" s="66"/>
      <c r="L26" s="67">
        <v>0</v>
      </c>
    </row>
    <row r="27" spans="1:12" s="5" customFormat="1" ht="11.25" thickBot="1">
      <c r="B27" s="68"/>
      <c r="C27" s="48"/>
      <c r="D27" s="48"/>
      <c r="E27" s="48"/>
      <c r="F27" s="48"/>
      <c r="G27" s="48"/>
      <c r="H27" s="48"/>
      <c r="I27" s="48"/>
      <c r="J27" s="48"/>
      <c r="K27" s="48"/>
      <c r="L27" s="69"/>
    </row>
    <row r="28" spans="1:12" s="5" customFormat="1" ht="10.5"/>
    <row r="29" spans="1:12" s="43" customFormat="1" ht="21" customHeight="1">
      <c r="A29" s="41"/>
      <c r="B29" s="42"/>
      <c r="D29" s="302"/>
      <c r="E29" s="302"/>
      <c r="F29" s="302"/>
      <c r="G29" s="302"/>
      <c r="H29" s="266"/>
      <c r="I29" s="266"/>
      <c r="J29" s="302"/>
      <c r="K29" s="266"/>
    </row>
    <row r="30" spans="1:12" s="43" customFormat="1" ht="9" customHeight="1">
      <c r="A30" s="41"/>
      <c r="B30" s="44"/>
      <c r="D30" s="265"/>
      <c r="E30" s="265"/>
      <c r="F30" s="265"/>
      <c r="G30" s="265"/>
      <c r="H30" s="266"/>
      <c r="I30" s="266"/>
      <c r="J30" s="265"/>
      <c r="K30" s="266"/>
    </row>
    <row r="31" spans="1:12" s="43" customFormat="1" ht="9.75" customHeight="1">
      <c r="A31" s="41"/>
      <c r="B31" s="44"/>
      <c r="D31" s="265"/>
      <c r="E31" s="265"/>
      <c r="F31" s="265"/>
      <c r="G31" s="265"/>
      <c r="H31" s="266"/>
      <c r="I31" s="266"/>
      <c r="J31" s="265"/>
      <c r="K31" s="266"/>
    </row>
  </sheetData>
  <mergeCells count="29"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6">
        <f>+'anexo 3 '!$B$7</f>
        <v>2015</v>
      </c>
      <c r="B2" t="e">
        <f>+'anexo 3 '!$G$7+'anexo 3 '!$E$7+'anexo 3 '!$F$7+'anexo 3 '!$H$7</f>
        <v>#VALUE!</v>
      </c>
      <c r="C2" s="16" t="str">
        <f>+'anexo 3 '!$L$5</f>
        <v>010102</v>
      </c>
      <c r="E2" s="18"/>
      <c r="F2" s="18"/>
      <c r="G2" s="18"/>
      <c r="H2" s="18"/>
      <c r="I2" s="18"/>
      <c r="J2" s="18"/>
      <c r="K2" s="18"/>
    </row>
    <row r="3" spans="1:11">
      <c r="A3" s="16">
        <f>+'anexo 3 '!$B$7</f>
        <v>2015</v>
      </c>
      <c r="B3" t="e">
        <f>+'anexo 3 '!$G$7+'anexo 3 '!$E$7+'anexo 3 '!$F$7+'anexo 3 '!$H$7</f>
        <v>#VALUE!</v>
      </c>
      <c r="C3" s="16" t="str">
        <f>+'anexo 3 '!$L$5</f>
        <v>010102</v>
      </c>
      <c r="E3" s="18"/>
      <c r="F3" s="18"/>
      <c r="G3" s="18"/>
      <c r="H3" s="18"/>
      <c r="I3" s="18"/>
      <c r="J3" s="18"/>
      <c r="K3" s="18"/>
    </row>
    <row r="4" spans="1:11">
      <c r="A4" s="16">
        <f>+'anexo 3 '!$B$7</f>
        <v>2015</v>
      </c>
      <c r="B4" t="e">
        <f>+'anexo 3 '!$G$7+'anexo 3 '!$E$7+'anexo 3 '!$F$7+'anexo 3 '!$H$7</f>
        <v>#VALUE!</v>
      </c>
      <c r="C4" s="16" t="str">
        <f>+'anexo 3 '!$L$5</f>
        <v>010102</v>
      </c>
      <c r="E4" s="18"/>
      <c r="F4" s="18"/>
      <c r="G4" s="18"/>
      <c r="H4" s="18"/>
      <c r="I4" s="18"/>
      <c r="J4" s="18"/>
      <c r="K4" s="18"/>
    </row>
    <row r="5" spans="1:11">
      <c r="A5" s="16">
        <f>+'anexo 3 '!$B$7</f>
        <v>2015</v>
      </c>
      <c r="B5" t="e">
        <f>+'anexo 3 '!$G$7+'anexo 3 '!$E$7+'anexo 3 '!$F$7+'anexo 3 '!$H$7</f>
        <v>#VALUE!</v>
      </c>
      <c r="C5" s="16" t="str">
        <f>+'anexo 3 '!$L$5</f>
        <v>010102</v>
      </c>
      <c r="E5" s="18"/>
      <c r="F5" s="18"/>
      <c r="G5" s="18"/>
      <c r="H5" s="18"/>
      <c r="I5" s="18"/>
      <c r="J5" s="18"/>
      <c r="K5" s="18"/>
    </row>
    <row r="6" spans="1:11">
      <c r="A6" s="16">
        <f>+'anexo 3 '!$B$7</f>
        <v>2015</v>
      </c>
      <c r="B6" t="e">
        <f>+'anexo 3 '!$G$7+'anexo 3 '!$E$7+'anexo 3 '!$F$7+'anexo 3 '!$H$7</f>
        <v>#VALUE!</v>
      </c>
      <c r="C6" s="16" t="str">
        <f>+'anexo 3 '!$L$5</f>
        <v>010102</v>
      </c>
      <c r="E6" s="18"/>
      <c r="F6" s="18" t="str">
        <f>+'anexo 3 '!D18</f>
        <v>N   O          A   P   L   I   C   A   B   L   E</v>
      </c>
      <c r="G6" s="18"/>
      <c r="H6" s="18"/>
      <c r="I6" s="18"/>
      <c r="J6" s="18"/>
      <c r="K6" s="18"/>
    </row>
    <row r="7" spans="1:11">
      <c r="A7" s="16">
        <f>+'anexo 3 '!$B$7</f>
        <v>2015</v>
      </c>
      <c r="B7" t="e">
        <f>+'anexo 3 '!$G$7+'anexo 3 '!$E$7+'anexo 3 '!$F$7+'anexo 3 '!$H$7</f>
        <v>#VALUE!</v>
      </c>
      <c r="C7" s="16" t="str">
        <f>+'anexo 3 '!$L$5</f>
        <v>010102</v>
      </c>
      <c r="E7" s="18"/>
      <c r="F7" s="18"/>
      <c r="G7" s="18"/>
      <c r="H7" s="18"/>
      <c r="I7" s="18"/>
      <c r="J7" s="18"/>
      <c r="K7" s="18"/>
    </row>
    <row r="8" spans="1:11">
      <c r="A8" s="16">
        <f>+'anexo 3 '!$B$7</f>
        <v>2015</v>
      </c>
      <c r="B8" t="e">
        <f>+'anexo 3 '!$G$7+'anexo 3 '!$E$7+'anexo 3 '!$F$7+'anexo 3 '!$H$7</f>
        <v>#VALUE!</v>
      </c>
      <c r="C8" s="16" t="str">
        <f>+'anexo 3 '!$L$5</f>
        <v>010102</v>
      </c>
      <c r="E8" s="18"/>
      <c r="F8" s="18"/>
      <c r="G8" s="18"/>
      <c r="H8" s="18"/>
      <c r="I8" s="18"/>
      <c r="J8" s="18"/>
      <c r="K8" s="18"/>
    </row>
    <row r="9" spans="1:11">
      <c r="A9" s="16">
        <f>+'anexo 3 '!$B$7</f>
        <v>2015</v>
      </c>
      <c r="B9" t="e">
        <f>+'anexo 3 '!$G$7+'anexo 3 '!$E$7+'anexo 3 '!$F$7+'anexo 3 '!$H$7</f>
        <v>#VALUE!</v>
      </c>
      <c r="C9" s="16" t="str">
        <f>+'anexo 3 '!$L$5</f>
        <v>010102</v>
      </c>
      <c r="E9" s="18"/>
      <c r="F9" s="18"/>
      <c r="G9" s="18"/>
      <c r="H9" s="18"/>
      <c r="I9" s="18"/>
      <c r="J9" s="18"/>
      <c r="K9" s="18"/>
    </row>
    <row r="10" spans="1:11">
      <c r="A10" s="16">
        <f>+'anexo 3 '!$B$7</f>
        <v>2015</v>
      </c>
      <c r="B10" t="e">
        <f>+'anexo 3 '!$G$7+'anexo 3 '!$E$7+'anexo 3 '!$F$7+'anexo 3 '!$H$7</f>
        <v>#VALUE!</v>
      </c>
      <c r="C10" s="16" t="str">
        <f>+'anexo 3 '!$L$5</f>
        <v>010102</v>
      </c>
      <c r="E10" s="18"/>
      <c r="F10" s="18"/>
      <c r="G10" s="18"/>
      <c r="H10" s="18"/>
      <c r="I10" s="18"/>
      <c r="J10" s="18"/>
      <c r="K10" s="18"/>
    </row>
    <row r="11" spans="1:11">
      <c r="A11" s="16">
        <f>+'anexo 3 '!$B$7</f>
        <v>2015</v>
      </c>
      <c r="B11" t="e">
        <f>+'anexo 3 '!$G$7+'anexo 3 '!$E$7+'anexo 3 '!$F$7+'anexo 3 '!$H$7</f>
        <v>#VALUE!</v>
      </c>
      <c r="C11" s="16" t="str">
        <f>+'anexo 3 '!$L$5</f>
        <v>010102</v>
      </c>
      <c r="E11" s="18"/>
      <c r="F11" s="18"/>
      <c r="G11" s="18"/>
      <c r="H11" s="18"/>
      <c r="I11" s="18"/>
      <c r="J11" s="18"/>
      <c r="K11" s="18"/>
    </row>
    <row r="12" spans="1:11">
      <c r="A12" s="16">
        <f>+'anexo 3 '!$B$7</f>
        <v>2015</v>
      </c>
      <c r="B12" t="e">
        <f>+'anexo 3 '!$G$7+'anexo 3 '!$E$7+'anexo 3 '!$F$7+'anexo 3 '!$H$7</f>
        <v>#VALUE!</v>
      </c>
      <c r="C12" s="16" t="str">
        <f>+'anexo 3 '!$L$5</f>
        <v>010102</v>
      </c>
      <c r="E12" s="18"/>
      <c r="F12" s="18"/>
      <c r="G12" s="18"/>
      <c r="H12" s="18"/>
      <c r="I12" s="18"/>
      <c r="J12" s="18"/>
      <c r="K12" s="18"/>
    </row>
    <row r="13" spans="1:11">
      <c r="A13" s="16">
        <f>+'anexo 3 '!$B$7</f>
        <v>2015</v>
      </c>
      <c r="B13" t="e">
        <f>+'anexo 3 '!$G$7+'anexo 3 '!$E$7+'anexo 3 '!$F$7+'anexo 3 '!$H$7</f>
        <v>#VALUE!</v>
      </c>
      <c r="C13" s="16" t="str">
        <f>+'anexo 3 '!$L$5</f>
        <v>010102</v>
      </c>
      <c r="E13" s="18"/>
      <c r="F13" s="18"/>
      <c r="G13" s="18"/>
      <c r="H13" s="18"/>
      <c r="I13" s="18"/>
      <c r="J13" s="18"/>
      <c r="K13" s="18"/>
    </row>
    <row r="14" spans="1:11">
      <c r="A14" s="16">
        <f>+'anexo 3 '!$B$7</f>
        <v>2015</v>
      </c>
      <c r="B14" t="e">
        <f>+'anexo 3 '!$G$7+'anexo 3 '!$E$7+'anexo 3 '!$F$7+'anexo 3 '!$H$7</f>
        <v>#VALUE!</v>
      </c>
      <c r="C14" s="16" t="str">
        <f>+'anexo 3 '!$L$5</f>
        <v>010102</v>
      </c>
      <c r="E14" s="18"/>
      <c r="F14" s="18"/>
      <c r="G14" s="18"/>
      <c r="H14" s="18"/>
      <c r="I14" s="18"/>
      <c r="J14" s="18"/>
      <c r="K14" s="1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D7" sqref="D7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20" customWidth="1"/>
    <col min="9" max="9" width="13.75" style="20" customWidth="1"/>
    <col min="10" max="10" width="16.875" style="20" customWidth="1"/>
    <col min="11" max="11" width="9" style="20" customWidth="1"/>
    <col min="12" max="16384" width="10" style="20"/>
  </cols>
  <sheetData>
    <row r="1" spans="1:16" ht="15">
      <c r="A1" s="259" t="s">
        <v>0</v>
      </c>
      <c r="B1" s="259"/>
      <c r="C1" s="260"/>
      <c r="D1" s="260"/>
      <c r="E1" s="260"/>
      <c r="F1" s="260"/>
      <c r="G1" s="260"/>
      <c r="H1" s="260"/>
      <c r="I1" s="260"/>
      <c r="J1" s="260"/>
      <c r="K1" s="260"/>
      <c r="L1" s="1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1" customFormat="1">
      <c r="A3" s="261" t="s">
        <v>39</v>
      </c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24"/>
      <c r="I5" s="9"/>
      <c r="J5" s="9" t="s">
        <v>40</v>
      </c>
      <c r="K5" s="10" t="s">
        <v>162</v>
      </c>
    </row>
    <row r="6" spans="1:16">
      <c r="A6" s="23" t="s">
        <v>41</v>
      </c>
      <c r="B6" s="11">
        <v>2015</v>
      </c>
      <c r="C6" s="12" t="s">
        <v>42</v>
      </c>
      <c r="D6" s="14">
        <v>3</v>
      </c>
      <c r="E6" s="14"/>
      <c r="F6" s="14"/>
      <c r="G6" s="14"/>
      <c r="H6" s="9"/>
      <c r="I6" s="9"/>
      <c r="J6" s="9"/>
      <c r="K6" s="9"/>
    </row>
    <row r="7" spans="1:16">
      <c r="A7" s="23"/>
      <c r="B7" s="23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5"/>
      <c r="B8" s="15"/>
    </row>
    <row r="9" spans="1:16" ht="13.5" customHeight="1">
      <c r="A9" s="70"/>
      <c r="B9" s="71"/>
      <c r="C9" s="72"/>
      <c r="D9" s="71"/>
      <c r="E9" s="71"/>
      <c r="F9" s="71"/>
      <c r="G9" s="71"/>
      <c r="H9" s="73" t="s">
        <v>43</v>
      </c>
      <c r="I9" s="71" t="s">
        <v>44</v>
      </c>
      <c r="J9" s="74" t="s">
        <v>45</v>
      </c>
      <c r="K9" s="74"/>
    </row>
    <row r="10" spans="1:16">
      <c r="A10" s="75"/>
      <c r="B10" s="76"/>
      <c r="C10" s="77" t="s">
        <v>46</v>
      </c>
      <c r="D10" s="77"/>
      <c r="E10" s="77"/>
      <c r="F10" s="77"/>
      <c r="G10" s="77"/>
      <c r="H10" s="78" t="s">
        <v>47</v>
      </c>
      <c r="I10" s="76" t="s">
        <v>48</v>
      </c>
      <c r="J10" s="78" t="s">
        <v>49</v>
      </c>
      <c r="K10" s="78" t="s">
        <v>50</v>
      </c>
    </row>
    <row r="11" spans="1:16">
      <c r="A11" s="79"/>
      <c r="B11" s="80"/>
      <c r="C11" s="81"/>
      <c r="D11" s="81"/>
      <c r="E11" s="81"/>
      <c r="F11" s="81"/>
      <c r="G11" s="81"/>
      <c r="H11" s="82" t="s">
        <v>51</v>
      </c>
      <c r="I11" s="80" t="s">
        <v>4</v>
      </c>
      <c r="J11" s="83" t="s">
        <v>52</v>
      </c>
      <c r="K11" s="83"/>
    </row>
    <row r="12" spans="1:16">
      <c r="A12" s="75"/>
      <c r="B12" s="76"/>
      <c r="C12" s="84"/>
      <c r="D12" s="84"/>
      <c r="E12" s="84"/>
      <c r="F12" s="84"/>
      <c r="G12" s="84"/>
      <c r="H12" s="85"/>
      <c r="I12" s="85"/>
      <c r="J12" s="85"/>
      <c r="K12" s="85"/>
    </row>
    <row r="13" spans="1:16">
      <c r="A13" s="75" t="s">
        <v>53</v>
      </c>
      <c r="B13" s="86">
        <v>1</v>
      </c>
      <c r="C13" s="84" t="s">
        <v>54</v>
      </c>
      <c r="D13" s="87"/>
      <c r="E13" s="87"/>
      <c r="F13" s="87"/>
      <c r="G13" s="88"/>
      <c r="H13" s="89">
        <f>+'anexo 3 '!L26</f>
        <v>0</v>
      </c>
      <c r="I13" s="89">
        <v>0</v>
      </c>
      <c r="J13" s="89">
        <f>+H13-I13</f>
        <v>0</v>
      </c>
      <c r="K13" s="90" t="s">
        <v>55</v>
      </c>
    </row>
    <row r="14" spans="1:16">
      <c r="A14" s="75" t="s">
        <v>56</v>
      </c>
      <c r="B14" s="86">
        <v>2</v>
      </c>
      <c r="C14" s="91" t="s">
        <v>57</v>
      </c>
      <c r="D14" s="87"/>
      <c r="E14" s="87"/>
      <c r="F14" s="87"/>
      <c r="G14" s="88"/>
      <c r="H14" s="92">
        <f>+SUM('Anexo 2 Bis'!D13:D15)</f>
        <v>88333522.510000005</v>
      </c>
      <c r="I14" s="92">
        <f>+'Anexo I Programacion Financiera'!J14</f>
        <v>41887912.75</v>
      </c>
      <c r="J14" s="92">
        <f>+H14-I14</f>
        <v>46445609.760000005</v>
      </c>
      <c r="K14" s="90" t="s">
        <v>58</v>
      </c>
    </row>
    <row r="15" spans="1:16" ht="19.5" customHeight="1">
      <c r="A15" s="75" t="s">
        <v>59</v>
      </c>
      <c r="B15" s="86">
        <v>3</v>
      </c>
      <c r="C15" s="91" t="s">
        <v>60</v>
      </c>
      <c r="D15" s="87"/>
      <c r="E15" s="87"/>
      <c r="F15" s="87"/>
      <c r="G15" s="88"/>
      <c r="H15" s="89">
        <f>+H13-H14</f>
        <v>-88333522.510000005</v>
      </c>
      <c r="I15" s="89">
        <f>+I13-I14</f>
        <v>-41887912.75</v>
      </c>
      <c r="J15" s="89">
        <f>+J13-J14</f>
        <v>-46445609.760000005</v>
      </c>
      <c r="K15" s="90"/>
    </row>
    <row r="16" spans="1:16">
      <c r="A16" s="75" t="s">
        <v>61</v>
      </c>
      <c r="B16" s="86">
        <v>4</v>
      </c>
      <c r="C16" s="91" t="s">
        <v>62</v>
      </c>
      <c r="D16" s="93"/>
      <c r="E16" s="93"/>
      <c r="F16" s="93"/>
      <c r="G16" s="94"/>
      <c r="H16" s="95">
        <v>0</v>
      </c>
      <c r="I16" s="89">
        <v>0</v>
      </c>
      <c r="J16" s="89">
        <f>+H16-I16</f>
        <v>0</v>
      </c>
      <c r="K16" s="90" t="s">
        <v>55</v>
      </c>
    </row>
    <row r="17" spans="1:12">
      <c r="A17" s="75" t="s">
        <v>63</v>
      </c>
      <c r="B17" s="86">
        <v>5</v>
      </c>
      <c r="C17" s="91" t="s">
        <v>64</v>
      </c>
      <c r="D17" s="87"/>
      <c r="E17" s="87"/>
      <c r="F17" s="87"/>
      <c r="G17" s="88"/>
      <c r="H17" s="92">
        <f>+SUM('Anexo 2 Bis'!D16:D17)</f>
        <v>4700</v>
      </c>
      <c r="I17" s="92">
        <f>+'Anexo I Programacion Financiera'!J17</f>
        <v>542292</v>
      </c>
      <c r="J17" s="92">
        <f>+H17-I17</f>
        <v>-537592</v>
      </c>
      <c r="K17" s="90" t="s">
        <v>58</v>
      </c>
    </row>
    <row r="18" spans="1:12" ht="19.5" customHeight="1">
      <c r="A18" s="75" t="s">
        <v>65</v>
      </c>
      <c r="B18" s="86">
        <v>6</v>
      </c>
      <c r="C18" s="91" t="s">
        <v>66</v>
      </c>
      <c r="D18" s="87"/>
      <c r="E18" s="87"/>
      <c r="F18" s="87"/>
      <c r="G18" s="88"/>
      <c r="H18" s="89">
        <f>+H15+H16-H17</f>
        <v>-88338222.510000005</v>
      </c>
      <c r="I18" s="89">
        <f>+I15+I16-I17</f>
        <v>-42430204.75</v>
      </c>
      <c r="J18" s="89">
        <f>+J15+J16-J17</f>
        <v>-45908017.760000005</v>
      </c>
      <c r="K18" s="90"/>
    </row>
    <row r="19" spans="1:12">
      <c r="A19" s="75"/>
      <c r="B19" s="86">
        <v>7</v>
      </c>
      <c r="C19" s="91" t="s">
        <v>121</v>
      </c>
      <c r="D19" s="87"/>
      <c r="E19" s="87"/>
      <c r="F19" s="87"/>
      <c r="G19" s="88"/>
      <c r="H19" s="89">
        <f>+H13+H16</f>
        <v>0</v>
      </c>
      <c r="I19" s="89">
        <f>+I13-I16</f>
        <v>0</v>
      </c>
      <c r="J19" s="89">
        <f>+J13-J16</f>
        <v>0</v>
      </c>
      <c r="K19" s="90"/>
    </row>
    <row r="20" spans="1:12">
      <c r="A20" s="75"/>
      <c r="B20" s="86">
        <v>8</v>
      </c>
      <c r="C20" s="91" t="s">
        <v>122</v>
      </c>
      <c r="D20" s="87"/>
      <c r="E20" s="87"/>
      <c r="F20" s="87"/>
      <c r="G20" s="88"/>
      <c r="H20" s="92">
        <f>+H14+H17</f>
        <v>88338222.510000005</v>
      </c>
      <c r="I20" s="92">
        <f>+I14+I17</f>
        <v>42430204.75</v>
      </c>
      <c r="J20" s="92">
        <f>+J14+J17</f>
        <v>45908017.760000005</v>
      </c>
      <c r="K20" s="90"/>
    </row>
    <row r="21" spans="1:12" ht="18" customHeight="1">
      <c r="A21" s="75" t="s">
        <v>67</v>
      </c>
      <c r="B21" s="86">
        <v>9</v>
      </c>
      <c r="C21" s="91" t="s">
        <v>68</v>
      </c>
      <c r="D21" s="87"/>
      <c r="E21" s="87"/>
      <c r="F21" s="87"/>
      <c r="G21" s="88"/>
      <c r="H21" s="89">
        <v>0</v>
      </c>
      <c r="I21" s="89">
        <v>0</v>
      </c>
      <c r="J21" s="89">
        <f>+H21-I21</f>
        <v>0</v>
      </c>
      <c r="K21" s="90" t="s">
        <v>55</v>
      </c>
    </row>
    <row r="22" spans="1:12">
      <c r="A22" s="75" t="s">
        <v>69</v>
      </c>
      <c r="B22" s="86">
        <v>10</v>
      </c>
      <c r="C22" s="91" t="s">
        <v>70</v>
      </c>
      <c r="D22" s="87"/>
      <c r="E22" s="87"/>
      <c r="F22" s="87"/>
      <c r="G22" s="88"/>
      <c r="H22" s="89">
        <v>0</v>
      </c>
      <c r="I22" s="89">
        <v>0</v>
      </c>
      <c r="J22" s="89">
        <f>+H22-I22</f>
        <v>0</v>
      </c>
      <c r="K22" s="90" t="s">
        <v>58</v>
      </c>
    </row>
    <row r="23" spans="1:12" ht="19.5" customHeight="1">
      <c r="A23" s="75" t="s">
        <v>71</v>
      </c>
      <c r="B23" s="86">
        <v>11</v>
      </c>
      <c r="C23" s="91" t="s">
        <v>72</v>
      </c>
      <c r="D23" s="87"/>
      <c r="E23" s="87"/>
      <c r="F23" s="87"/>
      <c r="G23" s="88"/>
      <c r="H23" s="92">
        <f>+H18+H21-H22</f>
        <v>-88338222.510000005</v>
      </c>
      <c r="I23" s="92">
        <f>+I18+I21-I22</f>
        <v>-42430204.75</v>
      </c>
      <c r="J23" s="92">
        <f>+J18+J21-J22</f>
        <v>-45908017.760000005</v>
      </c>
      <c r="K23" s="90"/>
    </row>
    <row r="24" spans="1:12" ht="18.75" customHeight="1">
      <c r="A24" s="75" t="s">
        <v>73</v>
      </c>
      <c r="B24" s="86">
        <v>12</v>
      </c>
      <c r="C24" s="91" t="s">
        <v>74</v>
      </c>
      <c r="D24" s="87"/>
      <c r="E24" s="87"/>
      <c r="F24" s="87"/>
      <c r="G24" s="88"/>
      <c r="H24" s="89">
        <v>0</v>
      </c>
      <c r="I24" s="89">
        <v>0</v>
      </c>
      <c r="J24" s="89">
        <f>+H24-I24</f>
        <v>0</v>
      </c>
      <c r="K24" s="90"/>
    </row>
    <row r="25" spans="1:12">
      <c r="A25" s="75" t="s">
        <v>75</v>
      </c>
      <c r="B25" s="86">
        <v>13</v>
      </c>
      <c r="C25" s="91" t="s">
        <v>76</v>
      </c>
      <c r="D25" s="87"/>
      <c r="E25" s="87"/>
      <c r="F25" s="87"/>
      <c r="G25" s="88"/>
      <c r="H25" s="89">
        <f>+'Anexo 2 Bis'!D18</f>
        <v>0</v>
      </c>
      <c r="I25" s="89">
        <f>+'Anexo I Programacion Financiera'!K25</f>
        <v>0</v>
      </c>
      <c r="J25" s="89">
        <f>+H25-I25</f>
        <v>0</v>
      </c>
      <c r="K25" s="90" t="s">
        <v>77</v>
      </c>
    </row>
    <row r="26" spans="1:12" ht="18.75" customHeight="1">
      <c r="A26" s="75" t="s">
        <v>78</v>
      </c>
      <c r="B26" s="86">
        <v>14</v>
      </c>
      <c r="C26" s="91" t="s">
        <v>79</v>
      </c>
      <c r="D26" s="87"/>
      <c r="E26" s="87"/>
      <c r="F26" s="87"/>
      <c r="G26" s="88"/>
      <c r="H26" s="89">
        <f>+H24-H25</f>
        <v>0</v>
      </c>
      <c r="I26" s="89">
        <f>+I24-I25</f>
        <v>0</v>
      </c>
      <c r="J26" s="89">
        <f>+J24-J25</f>
        <v>0</v>
      </c>
      <c r="K26" s="90"/>
    </row>
    <row r="27" spans="1:12" s="40" customFormat="1" ht="24.75" customHeight="1">
      <c r="A27" s="96" t="s">
        <v>80</v>
      </c>
      <c r="B27" s="97">
        <v>15</v>
      </c>
      <c r="C27" s="98" t="s">
        <v>81</v>
      </c>
      <c r="D27" s="99"/>
      <c r="E27" s="99"/>
      <c r="F27" s="99"/>
      <c r="G27" s="100"/>
      <c r="H27" s="101">
        <f>+H23+H26</f>
        <v>-88338222.510000005</v>
      </c>
      <c r="I27" s="101">
        <f>+I23+I26</f>
        <v>-42430204.75</v>
      </c>
      <c r="J27" s="101">
        <f>+J23+J26</f>
        <v>-45908017.760000005</v>
      </c>
      <c r="K27" s="82"/>
    </row>
    <row r="29" spans="1:12">
      <c r="A29" s="287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</row>
    <row r="30" spans="1:12" s="43" customFormat="1" ht="21" customHeight="1">
      <c r="A30" s="41"/>
      <c r="B30" s="41"/>
      <c r="C30" s="42"/>
      <c r="D30" s="302"/>
      <c r="E30" s="302"/>
      <c r="F30" s="302"/>
      <c r="G30" s="302"/>
      <c r="H30" s="266"/>
      <c r="I30" s="266"/>
      <c r="J30" s="302"/>
      <c r="K30" s="266"/>
    </row>
    <row r="31" spans="1:12" s="43" customFormat="1" ht="9" customHeight="1">
      <c r="A31" s="41"/>
      <c r="B31" s="41"/>
      <c r="C31" s="44"/>
      <c r="D31" s="265"/>
      <c r="E31" s="265"/>
      <c r="F31" s="265"/>
      <c r="G31" s="265"/>
      <c r="H31" s="266"/>
      <c r="I31" s="266"/>
      <c r="J31" s="265"/>
      <c r="K31" s="266"/>
    </row>
    <row r="32" spans="1:12" s="43" customFormat="1" ht="9.75" customHeight="1">
      <c r="A32" s="41"/>
      <c r="B32" s="41"/>
      <c r="C32" s="44"/>
      <c r="D32" s="265"/>
      <c r="E32" s="265"/>
      <c r="F32" s="265"/>
      <c r="G32" s="265"/>
      <c r="H32" s="266"/>
      <c r="I32" s="266"/>
      <c r="J32" s="265"/>
      <c r="K32" s="266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2015-11-13T15:26:53Z</cp:lastPrinted>
  <dcterms:created xsi:type="dcterms:W3CDTF">2005-10-29T15:03:20Z</dcterms:created>
  <dcterms:modified xsi:type="dcterms:W3CDTF">2015-11-26T15:44:30Z</dcterms:modified>
</cp:coreProperties>
</file>