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firstSheet="5" activeTab="10"/>
  </bookViews>
  <sheets>
    <sheet name="Anexo I Programacion Financiera" sheetId="10" r:id="rId1"/>
    <sheet name="Anexo 1 Archi TXT" sheetId="12" r:id="rId2"/>
    <sheet name="anexo 2 " sheetId="1" r:id="rId3"/>
    <sheet name="anexo 2 Archi-TXT" sheetId="2" r:id="rId4"/>
    <sheet name="Anexo 2 Bis" sheetId="8" r:id="rId5"/>
    <sheet name="anexo 2 bis Archi-TXT" sheetId="9" r:id="rId6"/>
    <sheet name="anexo 3 " sheetId="6" r:id="rId7"/>
    <sheet name="Anexo 3 Archi txt" sheetId="7" r:id="rId8"/>
    <sheet name="Anexo 4 " sheetId="4" r:id="rId9"/>
    <sheet name="anexo 4 arch txt " sheetId="5" r:id="rId10"/>
    <sheet name="ANEXO 30 INC. C" sheetId="16" r:id="rId11"/>
    <sheet name="ANEXO 30 INC. D" sheetId="17" r:id="rId12"/>
    <sheet name="Anexo 6" sheetId="13" r:id="rId13"/>
    <sheet name="anexo 6 arch txt" sheetId="14" r:id="rId14"/>
    <sheet name="Hoja1" sheetId="18" r:id="rId15"/>
  </sheets>
  <externalReferences>
    <externalReference r:id="rId16"/>
  </externalReferences>
  <definedNames>
    <definedName name="_xlnm.Print_Area" localSheetId="2">'anexo 2 '!$A$1:$O$23</definedName>
    <definedName name="_xlnm.Print_Area" localSheetId="10">'ANEXO 30 INC. C'!$B$1:$K$26</definedName>
    <definedName name="_xlnm.Print_Area" localSheetId="8">'Anexo 4 '!$A$2:$L$29</definedName>
    <definedName name="_xlnm.Print_Area" localSheetId="0">'Anexo I Programacion Financiera'!$A$1:$L$30</definedName>
  </definedNames>
  <calcPr calcId="124519"/>
</workbook>
</file>

<file path=xl/calcChain.xml><?xml version="1.0" encoding="utf-8"?>
<calcChain xmlns="http://schemas.openxmlformats.org/spreadsheetml/2006/main">
  <c r="I15" i="13"/>
  <c r="I25" i="4"/>
  <c r="I17"/>
  <c r="I14"/>
  <c r="E17" i="8"/>
  <c r="J13"/>
  <c r="K13"/>
  <c r="J14"/>
  <c r="I3" i="9" s="1"/>
  <c r="K14" i="8"/>
  <c r="J3" i="9" s="1"/>
  <c r="J15" i="8"/>
  <c r="I4" i="9" s="1"/>
  <c r="K15" i="8"/>
  <c r="J16"/>
  <c r="I5" i="9" s="1"/>
  <c r="K16" i="8"/>
  <c r="J5" i="9" s="1"/>
  <c r="J17" i="8"/>
  <c r="I6" i="9" s="1"/>
  <c r="K17" i="8"/>
  <c r="J6" i="9" s="1"/>
  <c r="J18" i="8"/>
  <c r="K18"/>
  <c r="J7" i="9" s="1"/>
  <c r="I26" i="4"/>
  <c r="F15" i="5" s="1"/>
  <c r="G3" i="9"/>
  <c r="O19" i="1"/>
  <c r="O18"/>
  <c r="O7" i="2" s="1"/>
  <c r="O17" i="1"/>
  <c r="O6" i="2" s="1"/>
  <c r="O16" i="1"/>
  <c r="O15"/>
  <c r="O5" i="2" s="1"/>
  <c r="O14" i="1"/>
  <c r="O4" i="2" s="1"/>
  <c r="O13" i="1"/>
  <c r="O3" i="2" s="1"/>
  <c r="O12" i="1"/>
  <c r="E19"/>
  <c r="E18"/>
  <c r="N18" s="1"/>
  <c r="N7" i="2" s="1"/>
  <c r="E17" i="1"/>
  <c r="N17" s="1"/>
  <c r="N6" i="2" s="1"/>
  <c r="E16" i="1"/>
  <c r="E15"/>
  <c r="N15" s="1"/>
  <c r="N5" i="2" s="1"/>
  <c r="E14" i="1"/>
  <c r="H4" i="2" s="1"/>
  <c r="E13" i="1"/>
  <c r="E12"/>
  <c r="N12" s="1"/>
  <c r="H25" i="4"/>
  <c r="H26" s="1"/>
  <c r="E15" i="5" s="1"/>
  <c r="M12" i="1"/>
  <c r="M13"/>
  <c r="M3" i="2" s="1"/>
  <c r="M14" i="1"/>
  <c r="M4" i="2" s="1"/>
  <c r="M15" i="1"/>
  <c r="M5" i="2" s="1"/>
  <c r="M16" i="1"/>
  <c r="M17"/>
  <c r="M6" i="2" s="1"/>
  <c r="M18" i="1"/>
  <c r="M7" i="2" s="1"/>
  <c r="L14" i="10"/>
  <c r="H3" i="12" s="1"/>
  <c r="N16" i="1"/>
  <c r="E5" i="12"/>
  <c r="F5"/>
  <c r="G5"/>
  <c r="G6"/>
  <c r="I19" i="10"/>
  <c r="E8" i="12"/>
  <c r="J19" i="10"/>
  <c r="F8" i="12"/>
  <c r="E10"/>
  <c r="F10"/>
  <c r="G10"/>
  <c r="L21" i="10"/>
  <c r="H10" i="12" s="1"/>
  <c r="E11"/>
  <c r="F11"/>
  <c r="G11"/>
  <c r="L22" i="10"/>
  <c r="H11" i="12" s="1"/>
  <c r="E13"/>
  <c r="F13"/>
  <c r="G13"/>
  <c r="L24" i="10"/>
  <c r="H13" i="12" s="1"/>
  <c r="E14"/>
  <c r="G14"/>
  <c r="F2"/>
  <c r="G2"/>
  <c r="E2"/>
  <c r="D3"/>
  <c r="D5"/>
  <c r="D6"/>
  <c r="D10"/>
  <c r="D11"/>
  <c r="D13"/>
  <c r="D14"/>
  <c r="D2"/>
  <c r="C3"/>
  <c r="C4"/>
  <c r="C5"/>
  <c r="C6"/>
  <c r="C7"/>
  <c r="C8"/>
  <c r="C9"/>
  <c r="C10"/>
  <c r="C11"/>
  <c r="C12"/>
  <c r="C13"/>
  <c r="C14"/>
  <c r="C15"/>
  <c r="C16"/>
  <c r="C2"/>
  <c r="B3"/>
  <c r="B4"/>
  <c r="B5"/>
  <c r="B6"/>
  <c r="B7"/>
  <c r="B8"/>
  <c r="B9"/>
  <c r="B10"/>
  <c r="B11"/>
  <c r="B12"/>
  <c r="B13"/>
  <c r="B14"/>
  <c r="B15"/>
  <c r="B16"/>
  <c r="B2"/>
  <c r="A3"/>
  <c r="A4"/>
  <c r="A5"/>
  <c r="A6"/>
  <c r="A7"/>
  <c r="A8"/>
  <c r="A9"/>
  <c r="A10"/>
  <c r="A11"/>
  <c r="A12"/>
  <c r="A13"/>
  <c r="A14"/>
  <c r="A15"/>
  <c r="A16"/>
  <c r="A2"/>
  <c r="G3"/>
  <c r="E6"/>
  <c r="H26" i="10"/>
  <c r="E3" i="12"/>
  <c r="F3"/>
  <c r="F6"/>
  <c r="I26" i="10"/>
  <c r="E15" i="12" s="1"/>
  <c r="F14"/>
  <c r="J26" i="10"/>
  <c r="F15" i="12" s="1"/>
  <c r="K26" i="10"/>
  <c r="G15" i="12" s="1"/>
  <c r="L25" i="10"/>
  <c r="H14" i="12" s="1"/>
  <c r="H19" i="10"/>
  <c r="L19" s="1"/>
  <c r="H8" i="12" s="1"/>
  <c r="H20" i="10"/>
  <c r="D9" i="12" s="1"/>
  <c r="H15" i="10"/>
  <c r="H18" s="1"/>
  <c r="I15"/>
  <c r="I18" s="1"/>
  <c r="I20"/>
  <c r="E9" i="12" s="1"/>
  <c r="J15" i="10"/>
  <c r="F4" i="12" s="1"/>
  <c r="L13" i="10"/>
  <c r="H2" i="12" s="1"/>
  <c r="L16" i="10"/>
  <c r="H5" i="12" s="1"/>
  <c r="K19" i="10"/>
  <c r="G8" i="12" s="1"/>
  <c r="J18" i="10"/>
  <c r="F7" i="12" s="1"/>
  <c r="J20" i="10"/>
  <c r="F9" i="12" s="1"/>
  <c r="L17" i="10"/>
  <c r="H6" i="12" s="1"/>
  <c r="K15" i="10"/>
  <c r="K18" s="1"/>
  <c r="K20"/>
  <c r="G9" i="12" s="1"/>
  <c r="B20" i="1"/>
  <c r="E8" i="2" s="1"/>
  <c r="C20" i="1"/>
  <c r="D20"/>
  <c r="G8" i="2" s="1"/>
  <c r="I20" i="1"/>
  <c r="I8" i="2" s="1"/>
  <c r="J20" i="1"/>
  <c r="J8" i="2" s="1"/>
  <c r="K20" i="1"/>
  <c r="K8" i="2" s="1"/>
  <c r="L20" i="1"/>
  <c r="L8" i="2" s="1"/>
  <c r="B3"/>
  <c r="B4"/>
  <c r="B5"/>
  <c r="B6"/>
  <c r="B7"/>
  <c r="B2"/>
  <c r="F8"/>
  <c r="D8"/>
  <c r="D7"/>
  <c r="L3"/>
  <c r="L4"/>
  <c r="L5"/>
  <c r="L6"/>
  <c r="L7"/>
  <c r="K3"/>
  <c r="K4"/>
  <c r="K5"/>
  <c r="K6"/>
  <c r="K7"/>
  <c r="J3"/>
  <c r="J4"/>
  <c r="J5"/>
  <c r="J6"/>
  <c r="J7"/>
  <c r="I3"/>
  <c r="I4"/>
  <c r="I5"/>
  <c r="I6"/>
  <c r="I7"/>
  <c r="G3"/>
  <c r="G4"/>
  <c r="G5"/>
  <c r="G6"/>
  <c r="G7"/>
  <c r="F3"/>
  <c r="F4"/>
  <c r="F5"/>
  <c r="F6"/>
  <c r="F7"/>
  <c r="E3"/>
  <c r="E4"/>
  <c r="E5"/>
  <c r="E6"/>
  <c r="E7"/>
  <c r="D3"/>
  <c r="D4"/>
  <c r="D5"/>
  <c r="D6"/>
  <c r="D2"/>
  <c r="C3"/>
  <c r="C4"/>
  <c r="C5"/>
  <c r="C6"/>
  <c r="C7"/>
  <c r="C2"/>
  <c r="A7"/>
  <c r="A3"/>
  <c r="A4"/>
  <c r="A5"/>
  <c r="A6"/>
  <c r="A2"/>
  <c r="L2"/>
  <c r="K2"/>
  <c r="J2"/>
  <c r="I2"/>
  <c r="G2"/>
  <c r="F2"/>
  <c r="E2"/>
  <c r="I20" i="8"/>
  <c r="D20"/>
  <c r="D22" s="1"/>
  <c r="C20"/>
  <c r="E8" i="9" s="1"/>
  <c r="B3"/>
  <c r="B4"/>
  <c r="B5"/>
  <c r="B6"/>
  <c r="B7"/>
  <c r="B2"/>
  <c r="D8"/>
  <c r="H3"/>
  <c r="H4"/>
  <c r="H5"/>
  <c r="H6"/>
  <c r="H7"/>
  <c r="G4"/>
  <c r="G7"/>
  <c r="F3"/>
  <c r="F4"/>
  <c r="F5"/>
  <c r="F6"/>
  <c r="F7"/>
  <c r="H2"/>
  <c r="F2"/>
  <c r="E3"/>
  <c r="E4"/>
  <c r="E5"/>
  <c r="E6"/>
  <c r="E7"/>
  <c r="E2"/>
  <c r="D3"/>
  <c r="D4"/>
  <c r="D5"/>
  <c r="D6"/>
  <c r="D7"/>
  <c r="D2"/>
  <c r="C7"/>
  <c r="A3"/>
  <c r="A4"/>
  <c r="A5"/>
  <c r="A6"/>
  <c r="A7"/>
  <c r="A2"/>
  <c r="C3"/>
  <c r="C4"/>
  <c r="C5"/>
  <c r="C6"/>
  <c r="C2"/>
  <c r="B3" i="7"/>
  <c r="B4"/>
  <c r="B5"/>
  <c r="B6"/>
  <c r="B7"/>
  <c r="B8"/>
  <c r="B9"/>
  <c r="B10"/>
  <c r="B11"/>
  <c r="B12"/>
  <c r="B13"/>
  <c r="B14"/>
  <c r="B2"/>
  <c r="F6"/>
  <c r="C3"/>
  <c r="C4"/>
  <c r="C5"/>
  <c r="C6"/>
  <c r="C7"/>
  <c r="C8"/>
  <c r="C9"/>
  <c r="C10"/>
  <c r="C11"/>
  <c r="C12"/>
  <c r="C13"/>
  <c r="C14"/>
  <c r="C2"/>
  <c r="A14"/>
  <c r="A3"/>
  <c r="A4"/>
  <c r="A5"/>
  <c r="A6"/>
  <c r="A7"/>
  <c r="A8"/>
  <c r="A9"/>
  <c r="A10"/>
  <c r="A11"/>
  <c r="A12"/>
  <c r="A13"/>
  <c r="A2"/>
  <c r="I15" i="4"/>
  <c r="J24"/>
  <c r="J22"/>
  <c r="J21"/>
  <c r="G10" i="5" s="1"/>
  <c r="H14" i="4"/>
  <c r="E3" i="5" s="1"/>
  <c r="H13" i="4"/>
  <c r="J13" s="1"/>
  <c r="H17"/>
  <c r="J17" s="1"/>
  <c r="G6" i="5" s="1"/>
  <c r="J16" i="4"/>
  <c r="G5" i="5" s="1"/>
  <c r="I19" i="4"/>
  <c r="B3" i="5"/>
  <c r="B4"/>
  <c r="B5"/>
  <c r="B6"/>
  <c r="B7"/>
  <c r="B8"/>
  <c r="B9"/>
  <c r="B10"/>
  <c r="B11"/>
  <c r="B12"/>
  <c r="B13"/>
  <c r="B14"/>
  <c r="B15"/>
  <c r="B16"/>
  <c r="B2"/>
  <c r="G11"/>
  <c r="G13"/>
  <c r="F5"/>
  <c r="F10"/>
  <c r="F11"/>
  <c r="F13"/>
  <c r="E10"/>
  <c r="E11"/>
  <c r="E13"/>
  <c r="D3"/>
  <c r="D4"/>
  <c r="D5"/>
  <c r="D6"/>
  <c r="D7"/>
  <c r="D8"/>
  <c r="D9"/>
  <c r="D10"/>
  <c r="D11"/>
  <c r="D12"/>
  <c r="D13"/>
  <c r="D14"/>
  <c r="D15"/>
  <c r="D16"/>
  <c r="C3"/>
  <c r="C4"/>
  <c r="C5"/>
  <c r="C6"/>
  <c r="C7"/>
  <c r="C8"/>
  <c r="C9"/>
  <c r="C10"/>
  <c r="C11"/>
  <c r="C12"/>
  <c r="C13"/>
  <c r="C14"/>
  <c r="C15"/>
  <c r="C16"/>
  <c r="C2"/>
  <c r="A3"/>
  <c r="A4"/>
  <c r="A5"/>
  <c r="A6"/>
  <c r="A7"/>
  <c r="A8"/>
  <c r="A9"/>
  <c r="A10"/>
  <c r="A11"/>
  <c r="A12"/>
  <c r="A13"/>
  <c r="A14"/>
  <c r="A15"/>
  <c r="A16"/>
  <c r="A2"/>
  <c r="F2"/>
  <c r="D2"/>
  <c r="E2"/>
  <c r="F8"/>
  <c r="E5"/>
  <c r="H24" i="13"/>
  <c r="E15" i="14" s="1"/>
  <c r="K23" i="13"/>
  <c r="K14"/>
  <c r="K21"/>
  <c r="K22"/>
  <c r="H11"/>
  <c r="E2" i="14" s="1"/>
  <c r="H18" i="13"/>
  <c r="G5" i="14"/>
  <c r="G12"/>
  <c r="G13"/>
  <c r="G14"/>
  <c r="F5"/>
  <c r="F12"/>
  <c r="F13"/>
  <c r="F14"/>
  <c r="E3"/>
  <c r="E4"/>
  <c r="E5"/>
  <c r="E6"/>
  <c r="E7"/>
  <c r="E8"/>
  <c r="E10"/>
  <c r="E11"/>
  <c r="E12"/>
  <c r="E13"/>
  <c r="E14"/>
  <c r="A11"/>
  <c r="A12"/>
  <c r="A13"/>
  <c r="A14"/>
  <c r="A15"/>
  <c r="A16"/>
  <c r="B11"/>
  <c r="B12"/>
  <c r="B13"/>
  <c r="B14"/>
  <c r="B15"/>
  <c r="B16"/>
  <c r="C11"/>
  <c r="C12"/>
  <c r="C13"/>
  <c r="C14"/>
  <c r="C15"/>
  <c r="C16"/>
  <c r="D16"/>
  <c r="D14"/>
  <c r="D15"/>
  <c r="D11"/>
  <c r="D12"/>
  <c r="D13"/>
  <c r="D10"/>
  <c r="C10"/>
  <c r="B10"/>
  <c r="A10"/>
  <c r="A8"/>
  <c r="A9"/>
  <c r="B8"/>
  <c r="B9"/>
  <c r="C8"/>
  <c r="C9"/>
  <c r="D9"/>
  <c r="D3"/>
  <c r="D4"/>
  <c r="D5"/>
  <c r="D6"/>
  <c r="D7"/>
  <c r="D8"/>
  <c r="C3"/>
  <c r="C4"/>
  <c r="C5"/>
  <c r="C6"/>
  <c r="C7"/>
  <c r="C2"/>
  <c r="B3"/>
  <c r="B4"/>
  <c r="B5"/>
  <c r="B6"/>
  <c r="B7"/>
  <c r="B2"/>
  <c r="A3"/>
  <c r="A4"/>
  <c r="A5"/>
  <c r="A6"/>
  <c r="A7"/>
  <c r="A2"/>
  <c r="D2"/>
  <c r="I28" i="10"/>
  <c r="H28"/>
  <c r="J28" s="1"/>
  <c r="M14"/>
  <c r="M17"/>
  <c r="H19" i="4" l="1"/>
  <c r="E8" i="5" s="1"/>
  <c r="H20" i="4"/>
  <c r="E9" i="5" s="1"/>
  <c r="F8" i="9"/>
  <c r="H7" i="2"/>
  <c r="H5"/>
  <c r="G4" i="12"/>
  <c r="I20" i="4"/>
  <c r="F9" i="5" s="1"/>
  <c r="H25" i="13"/>
  <c r="E16" i="14" s="1"/>
  <c r="H2" i="2"/>
  <c r="G7" i="12"/>
  <c r="K23" i="10"/>
  <c r="G12" i="12" s="1"/>
  <c r="L26" i="10"/>
  <c r="H15" i="12" s="1"/>
  <c r="I22" i="8"/>
  <c r="M20" i="1"/>
  <c r="M8" i="2" s="1"/>
  <c r="M2"/>
  <c r="O20" i="1"/>
  <c r="O8" i="2" s="1"/>
  <c r="H6"/>
  <c r="N14" i="1"/>
  <c r="N4" i="2" s="1"/>
  <c r="E20" i="1"/>
  <c r="H8" i="2" s="1"/>
  <c r="H8" i="9"/>
  <c r="I17" i="13"/>
  <c r="F8" i="14" s="1"/>
  <c r="I24" i="13"/>
  <c r="F15" i="14" s="1"/>
  <c r="E14" i="5"/>
  <c r="G6" i="9"/>
  <c r="I7"/>
  <c r="F6" i="5"/>
  <c r="I18" i="4"/>
  <c r="F7" i="5" s="1"/>
  <c r="F4"/>
  <c r="F3"/>
  <c r="J14" i="4"/>
  <c r="G3" i="5" s="1"/>
  <c r="J19" i="4"/>
  <c r="G8" i="5" s="1"/>
  <c r="G2"/>
  <c r="E6"/>
  <c r="H15" i="4"/>
  <c r="N2" i="2"/>
  <c r="J4" i="9"/>
  <c r="J20" i="8"/>
  <c r="I8" i="9" s="1"/>
  <c r="I2"/>
  <c r="D7" i="12"/>
  <c r="L18" i="10"/>
  <c r="H7" i="12" s="1"/>
  <c r="H23" i="10"/>
  <c r="E7" i="12"/>
  <c r="I23" i="10"/>
  <c r="E9" i="14"/>
  <c r="J23" i="10"/>
  <c r="I19" i="13"/>
  <c r="J25" i="4"/>
  <c r="G5" i="9"/>
  <c r="E20" i="8"/>
  <c r="H3" i="2"/>
  <c r="N13" i="1"/>
  <c r="N3" i="2" s="1"/>
  <c r="K27" i="10"/>
  <c r="G16" i="12" s="1"/>
  <c r="L15" i="10"/>
  <c r="H4" i="12" s="1"/>
  <c r="E4"/>
  <c r="D4"/>
  <c r="D8"/>
  <c r="D15"/>
  <c r="I16" i="13"/>
  <c r="I20"/>
  <c r="F14" i="5"/>
  <c r="C22" i="8"/>
  <c r="O2" i="2"/>
  <c r="G2" i="9"/>
  <c r="L20" i="10"/>
  <c r="H9" i="12" s="1"/>
  <c r="I23" i="4" l="1"/>
  <c r="F12" i="5" s="1"/>
  <c r="J20" i="4"/>
  <c r="G9" i="5" s="1"/>
  <c r="K17" i="13"/>
  <c r="G8" i="14" s="1"/>
  <c r="N20" i="1"/>
  <c r="N8" i="2" s="1"/>
  <c r="K24" i="13"/>
  <c r="G15" i="14" s="1"/>
  <c r="J15" i="4"/>
  <c r="J18" s="1"/>
  <c r="H18"/>
  <c r="E4" i="5"/>
  <c r="F6" i="14"/>
  <c r="K15" i="13"/>
  <c r="G6" i="14" s="1"/>
  <c r="K20" i="13"/>
  <c r="G11" i="14" s="1"/>
  <c r="F11"/>
  <c r="E22" i="8"/>
  <c r="G8" i="9"/>
  <c r="I18" i="13"/>
  <c r="F9" i="14" s="1"/>
  <c r="F10"/>
  <c r="K19" i="13"/>
  <c r="H27" i="10"/>
  <c r="D16" i="12" s="1"/>
  <c r="D12"/>
  <c r="L23" i="10"/>
  <c r="K13" i="13"/>
  <c r="G4" i="14" s="1"/>
  <c r="F4"/>
  <c r="K16" i="13"/>
  <c r="G7" i="14" s="1"/>
  <c r="F7"/>
  <c r="I12" i="13"/>
  <c r="K20" i="8"/>
  <c r="J2" i="9"/>
  <c r="J26" i="4"/>
  <c r="G15" i="5" s="1"/>
  <c r="G14"/>
  <c r="J27" i="10"/>
  <c r="F16" i="12" s="1"/>
  <c r="F12"/>
  <c r="E12"/>
  <c r="I27" i="10"/>
  <c r="E16" i="12" s="1"/>
  <c r="I27" i="4" l="1"/>
  <c r="F16" i="5" s="1"/>
  <c r="G4"/>
  <c r="H23" i="4"/>
  <c r="E7" i="5"/>
  <c r="J8" i="9"/>
  <c r="K22" i="8"/>
  <c r="H12" i="12"/>
  <c r="L27" i="10"/>
  <c r="H16" i="12" s="1"/>
  <c r="K18" i="13"/>
  <c r="G9" i="14" s="1"/>
  <c r="G10"/>
  <c r="J23" i="4"/>
  <c r="G7" i="5"/>
  <c r="K12" i="13"/>
  <c r="I11"/>
  <c r="F3" i="14"/>
  <c r="H27" i="4" l="1"/>
  <c r="E16" i="5" s="1"/>
  <c r="E12"/>
  <c r="I25" i="13"/>
  <c r="F16" i="14" s="1"/>
  <c r="F2"/>
  <c r="G12" i="5"/>
  <c r="J27" i="4"/>
  <c r="G16" i="5" s="1"/>
  <c r="K11" i="13"/>
  <c r="G3" i="14"/>
  <c r="G2" l="1"/>
  <c r="K25" i="13"/>
  <c r="G16" i="14" s="1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<sst xmlns="http://schemas.openxmlformats.org/spreadsheetml/2006/main" count="315" uniqueCount="189">
  <si>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</si>
  <si>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</si>
  <si>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</si>
  <si>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</si>
  <si>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</si>
  <si>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</si>
  <si>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</si>
  <si>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</si>
  <si>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</si>
  <si>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</si>
  <si>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</si>
  <si>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</si>
  <si>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</si>
  <si>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 xml:space="preserve"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</si>
  <si>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</si>
  <si>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</si>
  <si>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</si>
  <si>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</si>
  <si>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</si>
  <si>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</si>
  <si>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</si>
  <si>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</si>
  <si>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</si>
  <si>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</si>
  <si>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</si>
  <si>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</si>
  <si>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</si>
  <si>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</si>
  <si>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Nomenclador</t>
  </si>
  <si>
    <t>Partida</t>
  </si>
  <si>
    <t>CreAutOri</t>
  </si>
  <si>
    <t>ModAcuFinAum</t>
  </si>
  <si>
    <t>ModAcuFinDis</t>
  </si>
  <si>
    <t>CreAutDefFin</t>
  </si>
  <si>
    <t>ComCon</t>
  </si>
  <si>
    <t>ManPag</t>
  </si>
  <si>
    <t>ResPas</t>
  </si>
  <si>
    <t>SalNoUtil</t>
  </si>
  <si>
    <t>DeuExi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</si>
  <si>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</si>
  <si>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</si>
  <si>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</si>
  <si>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</si>
  <si>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</si>
  <si>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</si>
  <si>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</si>
  <si>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</si>
  <si>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</si>
  <si>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</si>
  <si>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</si>
  <si>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</si>
  <si>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</si>
  <si>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</si>
  <si>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</si>
  <si>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</si>
  <si>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</si>
  <si>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</si>
  <si>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</si>
  <si>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</si>
  <si>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</si>
  <si>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</si>
  <si>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</si>
  <si>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</si>
  <si>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</si>
  <si>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</si>
  <si>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</si>
  <si>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</si>
  <si>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</si>
  <si>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</si>
  <si>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</si>
  <si>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</si>
  <si>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</si>
  <si>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</si>
  <si>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</si>
  <si>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</si>
  <si>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</si>
  <si>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</si>
  <si>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</si>
  <si>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</si>
  <si>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</si>
  <si>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</si>
  <si>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</si>
  <si>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ProFina</t>
  </si>
  <si>
    <t>DifEjeProFina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</si>
  <si>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</si>
  <si>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</si>
  <si>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</si>
  <si>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</si>
  <si>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</si>
  <si>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</si>
  <si>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</si>
  <si>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</si>
  <si>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</si>
  <si>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</si>
  <si>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</si>
  <si>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CalOri</t>
  </si>
  <si>
    <t>CalDef</t>
  </si>
  <si>
    <t>IngAcuFin</t>
  </si>
  <si>
    <t xml:space="preserve">Diferencia 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</si>
  <si>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</si>
  <si>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</si>
  <si>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</si>
  <si>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</si>
  <si>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</si>
  <si>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</si>
  <si>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</si>
  <si>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</si>
  <si>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</si>
  <si>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</si>
  <si>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</si>
  <si>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CoCon</t>
  </si>
  <si>
    <t>VarResPas</t>
  </si>
  <si>
    <t>VarDeuExi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</si>
  <si>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</si>
  <si>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</si>
  <si>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</si>
  <si>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</si>
  <si>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</si>
  <si>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</si>
  <si>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</si>
  <si>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</si>
  <si>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</si>
  <si>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</si>
  <si>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</si>
  <si>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</si>
  <si>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</si>
  <si>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</si>
  <si>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</si>
  <si>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</si>
  <si>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Tri1</t>
  </si>
  <si>
    <t>Tri2</t>
  </si>
  <si>
    <t>Tri3</t>
  </si>
  <si>
    <t>Tri4</t>
  </si>
  <si>
    <t>PreVot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</si>
  <si>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</si>
  <si>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</si>
  <si>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</si>
  <si>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</si>
  <si>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</si>
  <si>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</si>
  <si>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</si>
  <si>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</si>
  <si>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</si>
  <si>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</si>
  <si>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</si>
  <si>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</si>
  <si>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</si>
  <si>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</si>
  <si>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</si>
  <si>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</si>
  <si>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</si>
  <si>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</si>
  <si>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</si>
  <si>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</si>
  <si>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</si>
  <si>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</si>
  <si>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</si>
  <si>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StoDeuFloIni</t>
  </si>
  <si>
    <t>VarDeuFloCon</t>
  </si>
  <si>
    <t>StoDeuFloFin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</si>
  <si>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</si>
  <si>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</si>
  <si>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</si>
  <si>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</si>
  <si>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</si>
  <si>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</si>
  <si>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</si>
  <si>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</si>
  <si>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</si>
  <si>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</si>
  <si>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</si>
  <si>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</si>
  <si>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</si>
  <si>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>EJERCICIO: 2014</t>
  </si>
  <si>
    <t xml:space="preserve">2) GASTOS DE CAPITAL: la diferencia responde a adquisiciones que se postergan a los trimestres posteriores, como es la adquisi- </t>
  </si>
  <si>
    <t>Las diferencias en el cumplimiento de metas obedecen al siguiente detalle:</t>
  </si>
  <si>
    <t>EJERCICIO:  2.014</t>
  </si>
  <si>
    <t xml:space="preserve">           </t>
  </si>
  <si>
    <t xml:space="preserve">                                         ción  de equipamiento para los inmuebles de la Honorable Cámara de Diputados, dichos gastos se ejecu-           </t>
  </si>
  <si>
    <t xml:space="preserve">            tarán en su momento por lo que se corrigen de esa forma los desvíos. </t>
  </si>
  <si>
    <t>ESTE ANEXO  SE HA CUMPLIMENTADO SEGÚN LO ESTABLECIDO EN ACUERDO N° 5850 DEL H. TRIBUNAL DE CUENTAS</t>
  </si>
  <si>
    <t>1) GASTOS DE CAPITAL: la diferencia responde a la imposibilidad de registrar en SIDICO por las reservas del sistema, a partir de la</t>
  </si>
  <si>
    <t xml:space="preserve">                                          sanción del presupuesto 2014 se registra en forma normal, por lo que se corrigen de esa forma los desvíos.</t>
  </si>
  <si>
    <t xml:space="preserve">                                             Esto debido a que en estos dos trimestres se producen la falta de aprobación del presupuesto primero,</t>
  </si>
  <si>
    <t xml:space="preserve">                                       reservas del sistema.</t>
  </si>
  <si>
    <t xml:space="preserve">1) GASTOS CORRIENTES: la diferencia  temporal responde a sueldos que no se pudieron imputar en los trimestres anteriores por las </t>
  </si>
  <si>
    <t>Las medidas tomadas para la corrección de desvíos son las siguientes:</t>
  </si>
  <si>
    <t>2) GASTOS DE CAPITAL: la diferencia  responde a adquisiciones que se realizarán durante el próximo trimestre.</t>
  </si>
  <si>
    <t xml:space="preserve">                                   el presupuesto reconducido después y finalmente el    presupuesto 2014 a partir de Julio de este año.  </t>
  </si>
</sst>
</file>

<file path=xl/styles.xml><?xml version="1.0" encoding="utf-8"?>
<styleSheet xmlns="http://schemas.openxmlformats.org/spreadsheetml/2006/main">
  <fonts count="25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</font>
    <font>
      <sz val="8"/>
      <color indexed="9"/>
      <name val="Verdana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Border="1"/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5" fillId="0" borderId="4" xfId="1" applyBorder="1"/>
    <xf numFmtId="0" fontId="6" fillId="0" borderId="4" xfId="1" applyFont="1" applyBorder="1"/>
    <xf numFmtId="0" fontId="5" fillId="0" borderId="0" xfId="1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5" fillId="0" borderId="0" xfId="1" applyAlignment="1">
      <alignment horizontal="center"/>
    </xf>
    <xf numFmtId="0" fontId="5" fillId="0" borderId="0" xfId="1"/>
    <xf numFmtId="0" fontId="6" fillId="0" borderId="0" xfId="1" applyFont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4" fontId="5" fillId="0" borderId="10" xfId="1" applyNumberFormat="1" applyBorder="1"/>
    <xf numFmtId="4" fontId="5" fillId="0" borderId="0" xfId="1" applyNumberFormat="1" applyBorder="1" applyAlignment="1">
      <alignment horizontal="right"/>
    </xf>
    <xf numFmtId="4" fontId="5" fillId="0" borderId="10" xfId="1" applyNumberFormat="1" applyBorder="1" applyAlignment="1">
      <alignment horizontal="right"/>
    </xf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1" fontId="5" fillId="0" borderId="0" xfId="1" applyNumberFormat="1" applyFont="1"/>
    <xf numFmtId="0" fontId="2" fillId="0" borderId="4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0" fillId="0" borderId="0" xfId="1" applyFont="1"/>
    <xf numFmtId="2" fontId="5" fillId="0" borderId="0" xfId="1" applyNumberFormat="1"/>
    <xf numFmtId="0" fontId="15" fillId="0" borderId="0" xfId="0" applyFont="1" applyBorder="1" applyAlignment="1"/>
    <xf numFmtId="0" fontId="15" fillId="0" borderId="0" xfId="0" applyFont="1"/>
    <xf numFmtId="0" fontId="3" fillId="0" borderId="0" xfId="0" applyFont="1" applyBorder="1" applyAlignme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/>
    <xf numFmtId="0" fontId="17" fillId="0" borderId="0" xfId="1" applyFont="1" applyBorder="1"/>
    <xf numFmtId="0" fontId="17" fillId="0" borderId="2" xfId="1" applyFont="1" applyBorder="1"/>
    <xf numFmtId="0" fontId="18" fillId="0" borderId="0" xfId="1" applyFont="1" applyBorder="1" applyAlignment="1">
      <alignment horizontal="center"/>
    </xf>
    <xf numFmtId="4" fontId="17" fillId="0" borderId="0" xfId="1" applyNumberFormat="1" applyFont="1" applyBorder="1"/>
    <xf numFmtId="4" fontId="17" fillId="0" borderId="10" xfId="1" applyNumberFormat="1" applyFont="1" applyBorder="1"/>
    <xf numFmtId="4" fontId="17" fillId="0" borderId="2" xfId="1" applyNumberFormat="1" applyFont="1" applyBorder="1"/>
    <xf numFmtId="0" fontId="17" fillId="0" borderId="2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4" fontId="17" fillId="0" borderId="24" xfId="1" applyNumberFormat="1" applyFont="1" applyBorder="1"/>
    <xf numFmtId="4" fontId="17" fillId="0" borderId="0" xfId="1" applyNumberFormat="1" applyFont="1" applyBorder="1" applyAlignment="1">
      <alignment horizontal="right"/>
    </xf>
    <xf numFmtId="4" fontId="17" fillId="0" borderId="10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20" fillId="0" borderId="4" xfId="0" applyFont="1" applyBorder="1" applyAlignment="1">
      <alignment horizontal="center"/>
    </xf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6" fillId="0" borderId="0" xfId="0" applyFont="1"/>
    <xf numFmtId="0" fontId="5" fillId="0" borderId="28" xfId="1" applyBorder="1"/>
    <xf numFmtId="0" fontId="0" fillId="0" borderId="29" xfId="0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3" fillId="0" borderId="3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 applyAlignment="1">
      <alignment horizontal="center"/>
    </xf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/>
    </xf>
    <xf numFmtId="4" fontId="5" fillId="0" borderId="6" xfId="1" applyNumberFormat="1" applyBorder="1" applyAlignment="1">
      <alignment horizontal="center"/>
    </xf>
    <xf numFmtId="4" fontId="5" fillId="0" borderId="23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/>
    </xf>
    <xf numFmtId="4" fontId="5" fillId="0" borderId="24" xfId="1" applyNumberFormat="1" applyBorder="1" applyAlignment="1">
      <alignment horizontal="center" vertical="center"/>
    </xf>
    <xf numFmtId="4" fontId="5" fillId="0" borderId="9" xfId="1" applyNumberFormat="1" applyBorder="1" applyAlignment="1">
      <alignment horizontal="center"/>
    </xf>
    <xf numFmtId="4" fontId="5" fillId="0" borderId="24" xfId="1" applyNumberFormat="1" applyBorder="1"/>
    <xf numFmtId="4" fontId="5" fillId="0" borderId="24" xfId="1" applyNumberFormat="1" applyFont="1" applyBorder="1" applyAlignment="1">
      <alignment horizontal="center"/>
    </xf>
    <xf numFmtId="4" fontId="5" fillId="0" borderId="2" xfId="1" applyNumberFormat="1" applyBorder="1"/>
    <xf numFmtId="4" fontId="5" fillId="0" borderId="2" xfId="1" applyNumberFormat="1" applyBorder="1" applyAlignment="1">
      <alignment horizontal="right"/>
    </xf>
    <xf numFmtId="4" fontId="5" fillId="0" borderId="24" xfId="1" applyNumberFormat="1" applyBorder="1" applyAlignment="1">
      <alignment horizontal="right"/>
    </xf>
    <xf numFmtId="4" fontId="5" fillId="0" borderId="23" xfId="1" applyNumberFormat="1" applyBorder="1"/>
    <xf numFmtId="4" fontId="5" fillId="0" borderId="24" xfId="1" applyNumberFormat="1" applyBorder="1" applyAlignment="1">
      <alignment vertical="center"/>
    </xf>
    <xf numFmtId="4" fontId="10" fillId="0" borderId="0" xfId="1" applyNumberFormat="1" applyFont="1"/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1" xfId="0" applyNumberFormat="1" applyFont="1" applyBorder="1" applyAlignment="1">
      <alignment horizontal="right"/>
    </xf>
    <xf numFmtId="4" fontId="16" fillId="0" borderId="32" xfId="0" applyNumberFormat="1" applyFont="1" applyBorder="1" applyAlignment="1">
      <alignment horizontal="right"/>
    </xf>
    <xf numFmtId="4" fontId="3" fillId="0" borderId="33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9" xfId="0" applyNumberFormat="1" applyFont="1" applyFill="1" applyBorder="1" applyAlignment="1">
      <alignment horizontal="left"/>
    </xf>
    <xf numFmtId="49" fontId="3" fillId="0" borderId="19" xfId="0" applyNumberFormat="1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49" fontId="3" fillId="0" borderId="38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/>
    <xf numFmtId="0" fontId="7" fillId="0" borderId="0" xfId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2" fontId="0" fillId="0" borderId="42" xfId="0" applyNumberFormat="1" applyBorder="1"/>
    <xf numFmtId="49" fontId="3" fillId="0" borderId="43" xfId="0" applyNumberFormat="1" applyFont="1" applyBorder="1" applyAlignment="1">
      <alignment horizontal="left"/>
    </xf>
    <xf numFmtId="2" fontId="3" fillId="0" borderId="43" xfId="0" applyNumberFormat="1" applyFont="1" applyBorder="1"/>
    <xf numFmtId="2" fontId="0" fillId="0" borderId="44" xfId="0" applyNumberFormat="1" applyBorder="1"/>
    <xf numFmtId="4" fontId="0" fillId="0" borderId="42" xfId="0" applyNumberFormat="1" applyBorder="1"/>
    <xf numFmtId="4" fontId="3" fillId="0" borderId="43" xfId="0" applyNumberFormat="1" applyFont="1" applyBorder="1" applyAlignment="1">
      <alignment horizontal="right"/>
    </xf>
    <xf numFmtId="4" fontId="3" fillId="0" borderId="43" xfId="0" applyNumberFormat="1" applyFont="1" applyBorder="1"/>
    <xf numFmtId="4" fontId="0" fillId="0" borderId="44" xfId="0" applyNumberFormat="1" applyBorder="1"/>
    <xf numFmtId="4" fontId="0" fillId="0" borderId="16" xfId="0" applyNumberFormat="1" applyBorder="1"/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2" xfId="0" applyNumberFormat="1" applyFont="1" applyBorder="1"/>
    <xf numFmtId="4" fontId="3" fillId="0" borderId="42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4" fontId="9" fillId="0" borderId="0" xfId="1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0" fontId="20" fillId="0" borderId="45" xfId="0" applyFont="1" applyBorder="1"/>
    <xf numFmtId="0" fontId="20" fillId="0" borderId="46" xfId="0" applyFont="1" applyBorder="1"/>
    <xf numFmtId="0" fontId="0" fillId="0" borderId="47" xfId="0" applyBorder="1"/>
    <xf numFmtId="0" fontId="17" fillId="0" borderId="48" xfId="1" applyFont="1" applyBorder="1" applyAlignment="1"/>
    <xf numFmtId="0" fontId="17" fillId="0" borderId="49" xfId="1" applyFont="1" applyBorder="1" applyAlignment="1">
      <alignment horizontal="center"/>
    </xf>
    <xf numFmtId="0" fontId="17" fillId="0" borderId="49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48" xfId="1" applyFont="1" applyBorder="1" applyAlignment="1">
      <alignment horizontal="left"/>
    </xf>
    <xf numFmtId="0" fontId="17" fillId="0" borderId="49" xfId="1" applyFont="1" applyBorder="1" applyAlignment="1">
      <alignment horizontal="left" vertical="center"/>
    </xf>
    <xf numFmtId="0" fontId="17" fillId="0" borderId="49" xfId="1" applyFont="1" applyBorder="1" applyAlignment="1">
      <alignment horizontal="center"/>
    </xf>
    <xf numFmtId="0" fontId="18" fillId="0" borderId="49" xfId="1" applyFont="1" applyBorder="1" applyAlignment="1">
      <alignment horizontal="center"/>
    </xf>
    <xf numFmtId="0" fontId="17" fillId="0" borderId="49" xfId="1" applyFont="1" applyBorder="1" applyAlignment="1">
      <alignment horizontal="left"/>
    </xf>
    <xf numFmtId="4" fontId="17" fillId="0" borderId="49" xfId="1" applyNumberFormat="1" applyFont="1" applyBorder="1"/>
    <xf numFmtId="0" fontId="17" fillId="0" borderId="49" xfId="0" applyFont="1" applyBorder="1"/>
    <xf numFmtId="0" fontId="17" fillId="0" borderId="21" xfId="0" applyFont="1" applyBorder="1"/>
    <xf numFmtId="0" fontId="17" fillId="0" borderId="48" xfId="0" applyFont="1" applyBorder="1"/>
    <xf numFmtId="0" fontId="20" fillId="0" borderId="50" xfId="0" applyFont="1" applyBorder="1"/>
    <xf numFmtId="0" fontId="20" fillId="0" borderId="51" xfId="0" applyFont="1" applyBorder="1"/>
    <xf numFmtId="0" fontId="0" fillId="0" borderId="52" xfId="0" applyBorder="1"/>
    <xf numFmtId="0" fontId="24" fillId="0" borderId="0" xfId="0" applyFont="1" applyFill="1"/>
    <xf numFmtId="4" fontId="24" fillId="0" borderId="0" xfId="0" applyNumberFormat="1" applyFont="1" applyFill="1"/>
    <xf numFmtId="4" fontId="3" fillId="0" borderId="31" xfId="0" applyNumberFormat="1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4" fontId="3" fillId="0" borderId="35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6" xfId="0" applyNumberFormat="1" applyFont="1" applyFill="1" applyBorder="1" applyAlignment="1">
      <alignment horizontal="right"/>
    </xf>
    <xf numFmtId="4" fontId="3" fillId="0" borderId="40" xfId="0" applyNumberFormat="1" applyFont="1" applyFill="1" applyBorder="1" applyAlignment="1">
      <alignment horizontal="right"/>
    </xf>
    <xf numFmtId="4" fontId="3" fillId="0" borderId="37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33" xfId="0" applyNumberFormat="1" applyFont="1" applyFill="1" applyBorder="1" applyAlignment="1">
      <alignment horizontal="right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20" fillId="0" borderId="9" xfId="0" applyFont="1" applyBorder="1"/>
    <xf numFmtId="0" fontId="17" fillId="0" borderId="40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/>
    </xf>
    <xf numFmtId="0" fontId="20" fillId="0" borderId="49" xfId="0" applyFont="1" applyBorder="1"/>
    <xf numFmtId="0" fontId="0" fillId="0" borderId="40" xfId="0" applyBorder="1"/>
    <xf numFmtId="0" fontId="20" fillId="0" borderId="37" xfId="0" applyFont="1" applyBorder="1" applyAlignment="1">
      <alignment horizontal="center"/>
    </xf>
    <xf numFmtId="0" fontId="20" fillId="0" borderId="53" xfId="0" applyFont="1" applyBorder="1"/>
    <xf numFmtId="4" fontId="17" fillId="0" borderId="21" xfId="1" applyNumberFormat="1" applyFont="1" applyBorder="1"/>
    <xf numFmtId="0" fontId="20" fillId="0" borderId="21" xfId="0" applyFont="1" applyBorder="1"/>
    <xf numFmtId="0" fontId="20" fillId="0" borderId="48" xfId="0" applyFont="1" applyBorder="1"/>
    <xf numFmtId="0" fontId="20" fillId="0" borderId="52" xfId="0" applyFont="1" applyBorder="1"/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0" fontId="17" fillId="0" borderId="49" xfId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3" fillId="0" borderId="26" xfId="0" applyNumberFormat="1" applyFont="1" applyBorder="1"/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9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0" fontId="8" fillId="0" borderId="0" xfId="1" applyFont="1" applyAlignment="1">
      <alignment horizontal="center"/>
    </xf>
    <xf numFmtId="0" fontId="7" fillId="0" borderId="0" xfId="1" applyFont="1" applyAlignment="1"/>
    <xf numFmtId="4" fontId="8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9" fillId="0" borderId="0" xfId="1" applyNumberFormat="1" applyFont="1" applyFill="1" applyAlignment="1">
      <alignment horizontal="center"/>
    </xf>
    <xf numFmtId="4" fontId="24" fillId="0" borderId="0" xfId="0" applyNumberFormat="1" applyFont="1" applyFill="1" applyAlignment="1"/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4" fontId="1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30" xfId="0" applyNumberFormat="1" applyFont="1" applyBorder="1" applyAlignment="1"/>
    <xf numFmtId="4" fontId="3" fillId="0" borderId="34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/>
    <xf numFmtId="2" fontId="16" fillId="0" borderId="7" xfId="0" applyNumberFormat="1" applyFont="1" applyBorder="1" applyAlignment="1"/>
    <xf numFmtId="0" fontId="16" fillId="0" borderId="0" xfId="0" applyFont="1" applyAlignment="1"/>
    <xf numFmtId="0" fontId="16" fillId="0" borderId="10" xfId="0" applyFont="1" applyBorder="1" applyAlignment="1"/>
    <xf numFmtId="2" fontId="3" fillId="0" borderId="1" xfId="0" applyNumberFormat="1" applyFont="1" applyBorder="1" applyAlignment="1"/>
    <xf numFmtId="0" fontId="3" fillId="0" borderId="24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7" fillId="0" borderId="48" xfId="1" applyFont="1" applyBorder="1" applyAlignment="1">
      <alignment horizontal="center"/>
    </xf>
    <xf numFmtId="0" fontId="17" fillId="0" borderId="49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14" fillId="0" borderId="0" xfId="0" applyFont="1" applyBorder="1" applyAlignment="1">
      <alignment horizontal="center"/>
    </xf>
    <xf numFmtId="4" fontId="3" fillId="0" borderId="3" xfId="0" applyNumberFormat="1" applyFont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13" fillId="0" borderId="0" xfId="0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6" fillId="0" borderId="2" xfId="0" applyNumberFormat="1" applyFont="1" applyBorder="1" applyAlignment="1">
      <alignment horizontal="right"/>
    </xf>
    <xf numFmtId="0" fontId="16" fillId="0" borderId="28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4" fontId="14" fillId="0" borderId="0" xfId="0" applyNumberFormat="1" applyFont="1" applyAlignment="1">
      <alignment horizontal="center"/>
    </xf>
    <xf numFmtId="0" fontId="3" fillId="0" borderId="28" xfId="0" applyFont="1" applyBorder="1" applyAlignment="1">
      <alignment horizontal="left"/>
    </xf>
    <xf numFmtId="0" fontId="16" fillId="0" borderId="27" xfId="0" applyFont="1" applyBorder="1" applyAlignment="1"/>
    <xf numFmtId="0" fontId="3" fillId="0" borderId="16" xfId="0" applyFont="1" applyBorder="1" applyAlignment="1"/>
    <xf numFmtId="0" fontId="3" fillId="0" borderId="12" xfId="0" applyFont="1" applyBorder="1" applyAlignment="1"/>
    <xf numFmtId="4" fontId="3" fillId="0" borderId="2" xfId="0" applyNumberFormat="1" applyFont="1" applyBorder="1" applyAlignment="1">
      <alignment horizontal="right"/>
    </xf>
    <xf numFmtId="4" fontId="3" fillId="0" borderId="41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9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sica/mc/2005/ley%20responsabilidad%20fiscal/acuerdo%203949%20Legislatura/Legislatu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 I Programacion Financiera"/>
      <sheetName val="Anexo 1 Archi TXT"/>
      <sheetName val="anexo 2 "/>
      <sheetName val="anexo 2 Archi-TXT"/>
      <sheetName val="Anexo 2 Bis"/>
      <sheetName val="anexo 2 bis Archi-TXT"/>
      <sheetName val="anexo 3 "/>
      <sheetName val="Anexo 3 Archi txt"/>
      <sheetName val="Anexo 4 "/>
      <sheetName val="anexo 4 arch txt "/>
      <sheetName val="especificaciones informaticas"/>
      <sheetName val="Hoja1"/>
    </sheetNames>
    <sheetDataSet>
      <sheetData sheetId="0"/>
      <sheetData sheetId="1"/>
      <sheetData sheetId="2">
        <row r="17">
          <cell r="O1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zoomScale="75" workbookViewId="0">
      <selection activeCell="A29" sqref="A29:L29"/>
    </sheetView>
  </sheetViews>
  <sheetFormatPr baseColWidth="10" defaultColWidth="10" defaultRowHeight="12.75"/>
  <cols>
    <col min="1" max="1" width="9.25" style="19" customWidth="1"/>
    <col min="2" max="2" width="5.5" style="19" customWidth="1"/>
    <col min="3" max="3" width="26" style="20" customWidth="1"/>
    <col min="4" max="4" width="3.5" style="20" customWidth="1"/>
    <col min="5" max="5" width="2.625" style="20" customWidth="1"/>
    <col min="6" max="6" width="3.125" style="20" customWidth="1"/>
    <col min="7" max="7" width="3.375" style="20" customWidth="1"/>
    <col min="8" max="8" width="13.375" style="135" customWidth="1"/>
    <col min="9" max="11" width="13.75" style="135" customWidth="1"/>
    <col min="12" max="12" width="16" style="135" customWidth="1"/>
    <col min="13" max="16384" width="10" style="20"/>
  </cols>
  <sheetData>
    <row r="1" spans="1:16" ht="15">
      <c r="A1" s="272" t="s">
        <v>0</v>
      </c>
      <c r="B1" s="272"/>
      <c r="C1" s="273"/>
      <c r="D1" s="273"/>
      <c r="E1" s="273"/>
      <c r="F1" s="273"/>
      <c r="G1" s="273"/>
      <c r="H1" s="273"/>
      <c r="I1" s="273"/>
      <c r="J1" s="273"/>
      <c r="K1" s="273"/>
      <c r="L1" s="134"/>
      <c r="M1" s="19"/>
      <c r="N1" s="19"/>
      <c r="O1" s="19"/>
      <c r="P1" s="19"/>
    </row>
    <row r="2" spans="1:16" s="21" customFormat="1">
      <c r="A2" s="20"/>
      <c r="B2" s="20"/>
      <c r="C2" s="20"/>
      <c r="D2" s="20"/>
      <c r="E2" s="20"/>
      <c r="F2" s="20"/>
      <c r="G2" s="20"/>
      <c r="H2" s="135"/>
      <c r="I2" s="135"/>
      <c r="J2" s="135"/>
      <c r="K2" s="135"/>
      <c r="L2" s="135"/>
      <c r="M2" s="20"/>
      <c r="N2" s="20"/>
      <c r="O2" s="20"/>
      <c r="P2" s="20"/>
    </row>
    <row r="3" spans="1:16" s="21" customFormat="1">
      <c r="A3" s="274" t="s">
        <v>114</v>
      </c>
      <c r="B3" s="274"/>
      <c r="C3" s="275"/>
      <c r="D3" s="275"/>
      <c r="E3" s="275"/>
      <c r="F3" s="275"/>
      <c r="G3" s="275"/>
      <c r="H3" s="275"/>
      <c r="I3" s="275"/>
      <c r="J3" s="275"/>
      <c r="K3" s="275"/>
      <c r="L3" s="135"/>
      <c r="M3" s="20"/>
      <c r="N3" s="20"/>
      <c r="O3" s="20"/>
      <c r="P3" s="20"/>
    </row>
    <row r="4" spans="1:16">
      <c r="A4" s="20"/>
      <c r="B4" s="20"/>
      <c r="C4" s="22"/>
    </row>
    <row r="5" spans="1:16">
      <c r="A5" s="50" t="s">
        <v>161</v>
      </c>
      <c r="B5" s="23"/>
      <c r="C5" s="24"/>
      <c r="D5" s="24"/>
      <c r="E5" s="24"/>
      <c r="F5" s="24"/>
      <c r="G5" s="24"/>
      <c r="H5" s="136"/>
      <c r="I5" s="33"/>
      <c r="J5" s="33" t="s">
        <v>40</v>
      </c>
      <c r="K5" s="136" t="s">
        <v>162</v>
      </c>
    </row>
    <row r="6" spans="1:16">
      <c r="A6" s="50" t="s">
        <v>173</v>
      </c>
      <c r="B6" s="11">
        <v>2014</v>
      </c>
      <c r="C6" s="12"/>
      <c r="D6" s="9"/>
      <c r="E6" s="9"/>
      <c r="F6" s="24"/>
      <c r="G6" s="9"/>
      <c r="H6" s="33"/>
      <c r="I6" s="33"/>
      <c r="J6" s="33"/>
      <c r="K6" s="33"/>
    </row>
    <row r="7" spans="1:16">
      <c r="A7" s="23"/>
      <c r="B7" s="23"/>
      <c r="C7" s="12"/>
      <c r="D7" s="9"/>
      <c r="E7" s="9"/>
      <c r="F7" s="9"/>
      <c r="G7" s="9"/>
      <c r="H7" s="33"/>
      <c r="I7" s="33"/>
      <c r="J7" s="33"/>
      <c r="K7" s="33"/>
    </row>
    <row r="8" spans="1:16" ht="0.75" customHeight="1">
      <c r="A8" s="15"/>
      <c r="B8" s="15"/>
    </row>
    <row r="9" spans="1:16" ht="13.5" customHeight="1">
      <c r="A9" s="25"/>
      <c r="B9" s="26"/>
      <c r="C9" s="27"/>
      <c r="D9" s="26"/>
      <c r="E9" s="26"/>
      <c r="F9" s="26"/>
      <c r="G9" s="26"/>
      <c r="H9" s="137"/>
      <c r="I9" s="138"/>
      <c r="J9" s="139"/>
      <c r="K9" s="139"/>
      <c r="L9" s="140" t="s">
        <v>119</v>
      </c>
    </row>
    <row r="10" spans="1:16">
      <c r="A10" s="28"/>
      <c r="B10" s="15"/>
      <c r="C10" s="29" t="s">
        <v>46</v>
      </c>
      <c r="D10" s="29"/>
      <c r="E10" s="29"/>
      <c r="F10" s="29"/>
      <c r="G10" s="29"/>
      <c r="H10" s="141" t="s">
        <v>115</v>
      </c>
      <c r="I10" s="141" t="s">
        <v>116</v>
      </c>
      <c r="J10" s="141" t="s">
        <v>117</v>
      </c>
      <c r="K10" s="141" t="s">
        <v>118</v>
      </c>
      <c r="L10" s="142" t="s">
        <v>120</v>
      </c>
    </row>
    <row r="11" spans="1:16">
      <c r="A11" s="30"/>
      <c r="B11" s="31"/>
      <c r="C11" s="32"/>
      <c r="D11" s="32"/>
      <c r="E11" s="32"/>
      <c r="F11" s="32"/>
      <c r="G11" s="32"/>
      <c r="H11" s="143"/>
      <c r="I11" s="144"/>
      <c r="J11" s="145"/>
      <c r="K11" s="145"/>
      <c r="L11" s="146" t="s">
        <v>27</v>
      </c>
    </row>
    <row r="12" spans="1:16">
      <c r="A12" s="28"/>
      <c r="B12" s="15"/>
      <c r="C12" s="9"/>
      <c r="D12" s="9"/>
      <c r="E12" s="9"/>
      <c r="F12" s="9"/>
      <c r="G12" s="9"/>
      <c r="H12" s="147"/>
      <c r="I12" s="147"/>
      <c r="J12" s="147"/>
      <c r="K12" s="148"/>
      <c r="L12" s="147"/>
    </row>
    <row r="13" spans="1:16">
      <c r="A13" s="28" t="s">
        <v>53</v>
      </c>
      <c r="B13" s="53">
        <v>1</v>
      </c>
      <c r="C13" s="9" t="s">
        <v>54</v>
      </c>
      <c r="D13" s="33"/>
      <c r="E13" s="33"/>
      <c r="F13" s="33"/>
      <c r="G13" s="34"/>
      <c r="H13" s="147">
        <v>0</v>
      </c>
      <c r="I13" s="147">
        <v>0</v>
      </c>
      <c r="J13" s="147">
        <v>0</v>
      </c>
      <c r="K13" s="148">
        <v>0</v>
      </c>
      <c r="L13" s="147">
        <f>SUM(H13:K13)</f>
        <v>0</v>
      </c>
    </row>
    <row r="14" spans="1:16">
      <c r="A14" s="28" t="s">
        <v>56</v>
      </c>
      <c r="B14" s="53">
        <v>2</v>
      </c>
      <c r="C14" s="23" t="s">
        <v>57</v>
      </c>
      <c r="D14" s="33"/>
      <c r="E14" s="33"/>
      <c r="F14" s="33"/>
      <c r="G14" s="34"/>
      <c r="H14" s="145">
        <v>39191891.57</v>
      </c>
      <c r="I14" s="145">
        <v>45001142.049999997</v>
      </c>
      <c r="J14" s="145">
        <v>72807789.819999993</v>
      </c>
      <c r="K14" s="145">
        <v>73591676.560000002</v>
      </c>
      <c r="L14" s="147">
        <f>SUM(H14:K14)</f>
        <v>230592500</v>
      </c>
      <c r="M14" s="56">
        <f>2482218-411100</f>
        <v>2071118</v>
      </c>
    </row>
    <row r="15" spans="1:16" ht="19.5" customHeight="1">
      <c r="A15" s="28" t="s">
        <v>59</v>
      </c>
      <c r="B15" s="53">
        <v>3</v>
      </c>
      <c r="C15" s="23" t="s">
        <v>60</v>
      </c>
      <c r="D15" s="33"/>
      <c r="E15" s="33"/>
      <c r="F15" s="33"/>
      <c r="G15" s="34"/>
      <c r="H15" s="147">
        <f>+H13-H14</f>
        <v>-39191891.57</v>
      </c>
      <c r="I15" s="147">
        <f>+I13-I14</f>
        <v>-45001142.049999997</v>
      </c>
      <c r="J15" s="147">
        <f>+J13-J14</f>
        <v>-72807789.819999993</v>
      </c>
      <c r="K15" s="148">
        <f>+K13-K14</f>
        <v>-73591676.560000002</v>
      </c>
      <c r="L15" s="150">
        <f t="shared" ref="L15:L26" si="0">SUM(H15:K15)</f>
        <v>-230592500</v>
      </c>
      <c r="M15" s="56"/>
    </row>
    <row r="16" spans="1:16">
      <c r="A16" s="28" t="s">
        <v>61</v>
      </c>
      <c r="B16" s="53">
        <v>4</v>
      </c>
      <c r="C16" s="23" t="s">
        <v>62</v>
      </c>
      <c r="D16" s="35"/>
      <c r="E16" s="35"/>
      <c r="F16" s="35"/>
      <c r="G16" s="36"/>
      <c r="H16" s="148">
        <v>0</v>
      </c>
      <c r="I16" s="147">
        <v>0</v>
      </c>
      <c r="J16" s="147">
        <v>0</v>
      </c>
      <c r="K16" s="148">
        <v>0</v>
      </c>
      <c r="L16" s="147">
        <f t="shared" si="0"/>
        <v>0</v>
      </c>
      <c r="M16" s="56"/>
    </row>
    <row r="17" spans="1:13">
      <c r="A17" s="28" t="s">
        <v>63</v>
      </c>
      <c r="B17" s="53">
        <v>5</v>
      </c>
      <c r="C17" s="23" t="s">
        <v>64</v>
      </c>
      <c r="D17" s="33"/>
      <c r="E17" s="33"/>
      <c r="F17" s="33"/>
      <c r="G17" s="34"/>
      <c r="H17" s="145">
        <v>1529</v>
      </c>
      <c r="I17" s="145">
        <v>39169</v>
      </c>
      <c r="J17" s="145">
        <v>349651</v>
      </c>
      <c r="K17" s="145">
        <v>349651</v>
      </c>
      <c r="L17" s="145">
        <f t="shared" si="0"/>
        <v>740000</v>
      </c>
      <c r="M17" s="56">
        <f>181100+230000</f>
        <v>411100</v>
      </c>
    </row>
    <row r="18" spans="1:13" ht="19.5" customHeight="1">
      <c r="A18" s="28" t="s">
        <v>65</v>
      </c>
      <c r="B18" s="53">
        <v>6</v>
      </c>
      <c r="C18" s="23" t="s">
        <v>66</v>
      </c>
      <c r="D18" s="33"/>
      <c r="E18" s="33"/>
      <c r="F18" s="33"/>
      <c r="G18" s="34"/>
      <c r="H18" s="147">
        <f>+H15+H16-H17</f>
        <v>-39193420.57</v>
      </c>
      <c r="I18" s="147">
        <f>+I15+I16-I17</f>
        <v>-45040311.049999997</v>
      </c>
      <c r="J18" s="147">
        <f>+J15+J16-J17</f>
        <v>-73157440.819999993</v>
      </c>
      <c r="K18" s="148">
        <f>+K15+K16-K17</f>
        <v>-73941327.560000002</v>
      </c>
      <c r="L18" s="147">
        <f t="shared" si="0"/>
        <v>-231332500</v>
      </c>
      <c r="M18" s="56"/>
    </row>
    <row r="19" spans="1:13">
      <c r="A19" s="28"/>
      <c r="B19" s="53">
        <v>7</v>
      </c>
      <c r="C19" s="50" t="s">
        <v>121</v>
      </c>
      <c r="D19" s="33"/>
      <c r="E19" s="33"/>
      <c r="F19" s="33"/>
      <c r="G19" s="34"/>
      <c r="H19" s="147">
        <f t="shared" ref="H19:K20" si="1">+H13+H16</f>
        <v>0</v>
      </c>
      <c r="I19" s="147">
        <f t="shared" si="1"/>
        <v>0</v>
      </c>
      <c r="J19" s="147">
        <f t="shared" si="1"/>
        <v>0</v>
      </c>
      <c r="K19" s="148">
        <f t="shared" si="1"/>
        <v>0</v>
      </c>
      <c r="L19" s="147">
        <f t="shared" si="0"/>
        <v>0</v>
      </c>
    </row>
    <row r="20" spans="1:13">
      <c r="A20" s="28"/>
      <c r="B20" s="53">
        <v>8</v>
      </c>
      <c r="C20" s="50" t="s">
        <v>122</v>
      </c>
      <c r="D20" s="33"/>
      <c r="E20" s="33"/>
      <c r="F20" s="33"/>
      <c r="G20" s="34"/>
      <c r="H20" s="145">
        <f t="shared" si="1"/>
        <v>39193420.57</v>
      </c>
      <c r="I20" s="145">
        <f t="shared" si="1"/>
        <v>45040311.049999997</v>
      </c>
      <c r="J20" s="145">
        <f t="shared" si="1"/>
        <v>73157440.819999993</v>
      </c>
      <c r="K20" s="149">
        <f t="shared" si="1"/>
        <v>73941327.560000002</v>
      </c>
      <c r="L20" s="147">
        <f t="shared" si="0"/>
        <v>231332500</v>
      </c>
    </row>
    <row r="21" spans="1:13" ht="18" customHeight="1">
      <c r="A21" s="28" t="s">
        <v>67</v>
      </c>
      <c r="B21" s="53">
        <v>9</v>
      </c>
      <c r="C21" s="23" t="s">
        <v>68</v>
      </c>
      <c r="D21" s="33"/>
      <c r="E21" s="33"/>
      <c r="F21" s="33"/>
      <c r="G21" s="34"/>
      <c r="H21" s="147">
        <v>0</v>
      </c>
      <c r="I21" s="147">
        <v>0</v>
      </c>
      <c r="J21" s="147">
        <v>0</v>
      </c>
      <c r="K21" s="148">
        <v>0</v>
      </c>
      <c r="L21" s="150">
        <f t="shared" si="0"/>
        <v>0</v>
      </c>
    </row>
    <row r="22" spans="1:13">
      <c r="A22" s="28" t="s">
        <v>69</v>
      </c>
      <c r="B22" s="53">
        <v>10</v>
      </c>
      <c r="C22" s="23" t="s">
        <v>70</v>
      </c>
      <c r="D22" s="33"/>
      <c r="E22" s="33"/>
      <c r="F22" s="33"/>
      <c r="G22" s="34"/>
      <c r="H22" s="147">
        <v>0</v>
      </c>
      <c r="I22" s="147">
        <v>0</v>
      </c>
      <c r="J22" s="147">
        <v>0</v>
      </c>
      <c r="K22" s="148">
        <v>0</v>
      </c>
      <c r="L22" s="147">
        <f t="shared" si="0"/>
        <v>0</v>
      </c>
    </row>
    <row r="23" spans="1:13" ht="19.5" customHeight="1">
      <c r="A23" s="28" t="s">
        <v>71</v>
      </c>
      <c r="B23" s="53">
        <v>11</v>
      </c>
      <c r="C23" s="23" t="s">
        <v>72</v>
      </c>
      <c r="D23" s="33"/>
      <c r="E23" s="33"/>
      <c r="F23" s="33"/>
      <c r="G23" s="34"/>
      <c r="H23" s="145">
        <f>+H18+H21-H22</f>
        <v>-39193420.57</v>
      </c>
      <c r="I23" s="145">
        <f>+I18+I21-I22</f>
        <v>-45040311.049999997</v>
      </c>
      <c r="J23" s="145">
        <f>+J18+J21-J22</f>
        <v>-73157440.819999993</v>
      </c>
      <c r="K23" s="145">
        <f>+K18+K21-K22</f>
        <v>-73941327.560000002</v>
      </c>
      <c r="L23" s="145">
        <f t="shared" si="0"/>
        <v>-231332500</v>
      </c>
    </row>
    <row r="24" spans="1:13" ht="18.75" customHeight="1">
      <c r="A24" s="28" t="s">
        <v>73</v>
      </c>
      <c r="B24" s="53">
        <v>12</v>
      </c>
      <c r="C24" s="23" t="s">
        <v>74</v>
      </c>
      <c r="D24" s="33"/>
      <c r="E24" s="33"/>
      <c r="F24" s="33"/>
      <c r="G24" s="34"/>
      <c r="H24" s="147"/>
      <c r="I24" s="147"/>
      <c r="J24" s="147"/>
      <c r="K24" s="148"/>
      <c r="L24" s="147">
        <f t="shared" si="0"/>
        <v>0</v>
      </c>
    </row>
    <row r="25" spans="1:13">
      <c r="A25" s="28" t="s">
        <v>75</v>
      </c>
      <c r="B25" s="53">
        <v>13</v>
      </c>
      <c r="C25" s="23" t="s">
        <v>76</v>
      </c>
      <c r="D25" s="33"/>
      <c r="E25" s="33"/>
      <c r="F25" s="33"/>
      <c r="G25" s="34"/>
      <c r="H25" s="147">
        <v>0</v>
      </c>
      <c r="I25" s="147">
        <v>0</v>
      </c>
      <c r="J25" s="147">
        <v>0</v>
      </c>
      <c r="K25" s="148">
        <v>0</v>
      </c>
      <c r="L25" s="147">
        <f t="shared" si="0"/>
        <v>0</v>
      </c>
    </row>
    <row r="26" spans="1:13" ht="18.75" customHeight="1">
      <c r="A26" s="28" t="s">
        <v>78</v>
      </c>
      <c r="B26" s="53">
        <v>14</v>
      </c>
      <c r="C26" s="23" t="s">
        <v>79</v>
      </c>
      <c r="D26" s="33"/>
      <c r="E26" s="33"/>
      <c r="F26" s="33"/>
      <c r="G26" s="34"/>
      <c r="H26" s="147">
        <f>+H24-H25</f>
        <v>0</v>
      </c>
      <c r="I26" s="147">
        <f>+I24-I25</f>
        <v>0</v>
      </c>
      <c r="J26" s="147">
        <f>+J24-J25</f>
        <v>0</v>
      </c>
      <c r="K26" s="148">
        <f>+K24-K25</f>
        <v>0</v>
      </c>
      <c r="L26" s="147">
        <f t="shared" si="0"/>
        <v>0</v>
      </c>
    </row>
    <row r="27" spans="1:13" s="40" customFormat="1" ht="24.75" customHeight="1">
      <c r="A27" s="37" t="s">
        <v>80</v>
      </c>
      <c r="B27" s="54">
        <v>15</v>
      </c>
      <c r="C27" s="55" t="s">
        <v>81</v>
      </c>
      <c r="D27" s="38"/>
      <c r="E27" s="38"/>
      <c r="F27" s="38"/>
      <c r="G27" s="39"/>
      <c r="H27" s="151">
        <f>+H23+H26</f>
        <v>-39193420.57</v>
      </c>
      <c r="I27" s="151">
        <f>+I23+I26</f>
        <v>-45040311.049999997</v>
      </c>
      <c r="J27" s="151">
        <f>+J23+J26</f>
        <v>-73157440.819999993</v>
      </c>
      <c r="K27" s="151">
        <f>+K23+K26</f>
        <v>-73941327.560000002</v>
      </c>
      <c r="L27" s="151">
        <f>+L23+L26</f>
        <v>-231332500</v>
      </c>
    </row>
    <row r="28" spans="1:13">
      <c r="H28" s="152">
        <f>507300.35+110716.88</f>
        <v>618017.23</v>
      </c>
      <c r="I28" s="152">
        <f>1051409.42+238840.92-618017.23</f>
        <v>672233.10999999987</v>
      </c>
      <c r="J28" s="152">
        <f>1511041.82+417731.58-I28-H28</f>
        <v>638523.06000000029</v>
      </c>
    </row>
    <row r="29" spans="1:13">
      <c r="A29" s="282" t="s">
        <v>180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</row>
    <row r="30" spans="1:13" s="43" customFormat="1" ht="21" customHeight="1">
      <c r="A30" s="41"/>
      <c r="B30" s="41"/>
      <c r="C30" s="42"/>
      <c r="D30" s="278"/>
      <c r="E30" s="278"/>
      <c r="F30" s="278"/>
      <c r="G30" s="278"/>
      <c r="H30" s="279"/>
      <c r="I30" s="279"/>
      <c r="J30" s="280"/>
      <c r="K30" s="277"/>
      <c r="L30" s="125"/>
    </row>
    <row r="31" spans="1:13" s="43" customFormat="1" ht="9" customHeight="1">
      <c r="A31" s="41"/>
      <c r="B31" s="41"/>
      <c r="C31" s="44"/>
      <c r="D31" s="281"/>
      <c r="E31" s="281"/>
      <c r="F31" s="281"/>
      <c r="G31" s="281"/>
      <c r="H31" s="279"/>
      <c r="I31" s="279"/>
      <c r="J31" s="276"/>
      <c r="K31" s="277"/>
      <c r="L31" s="125"/>
    </row>
    <row r="32" spans="1:13" s="43" customFormat="1" ht="9.75" customHeight="1">
      <c r="A32" s="41"/>
      <c r="B32" s="41"/>
      <c r="C32" s="44"/>
      <c r="D32" s="281"/>
      <c r="E32" s="281"/>
      <c r="F32" s="281"/>
      <c r="G32" s="281"/>
      <c r="H32" s="279"/>
      <c r="I32" s="279"/>
      <c r="J32" s="276"/>
      <c r="K32" s="277"/>
      <c r="L32" s="125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rintOptions horizontalCentered="1"/>
  <pageMargins left="0.98425196850393704" right="0.39370078740157483" top="1.7716535433070868" bottom="1" header="0" footer="0"/>
  <pageSetup paperSize="9" scale="90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opLeftCell="C1" workbookViewId="0">
      <selection activeCell="F23" sqref="F23"/>
    </sheetView>
  </sheetViews>
  <sheetFormatPr baseColWidth="10" defaultRowHeight="12.75"/>
  <cols>
    <col min="4" max="4" width="12.75" customWidth="1"/>
    <col min="5" max="5" width="12.875" customWidth="1"/>
    <col min="6" max="6" width="15.875" customWidth="1"/>
    <col min="7" max="7" width="12" customWidth="1"/>
    <col min="8" max="8" width="12.75" customWidth="1"/>
  </cols>
  <sheetData>
    <row r="1" spans="1:8">
      <c r="A1" t="s">
        <v>27</v>
      </c>
      <c r="B1" t="s">
        <v>28</v>
      </c>
      <c r="C1" t="s">
        <v>46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</row>
    <row r="2" spans="1:8">
      <c r="A2">
        <f>+'Anexo I Programacion Financiera'!$B$6</f>
        <v>2014</v>
      </c>
      <c r="B2" s="17" t="str">
        <f>+'Anexo I Programacion Financiera'!$K$5</f>
        <v>010102</v>
      </c>
      <c r="C2">
        <f>+'Anexo I Programacion Financiera'!B13</f>
        <v>1</v>
      </c>
      <c r="D2" s="18">
        <f>+'Anexo I Programacion Financiera'!H13</f>
        <v>0</v>
      </c>
      <c r="E2" s="18">
        <f>+'Anexo I Programacion Financiera'!I13</f>
        <v>0</v>
      </c>
      <c r="F2" s="18">
        <f>+'Anexo I Programacion Financiera'!J13</f>
        <v>0</v>
      </c>
      <c r="G2" s="18">
        <f>+'Anexo I Programacion Financiera'!K13</f>
        <v>0</v>
      </c>
      <c r="H2" s="18">
        <f>+'Anexo I Programacion Financiera'!L13</f>
        <v>0</v>
      </c>
    </row>
    <row r="3" spans="1:8">
      <c r="A3">
        <f>+'Anexo I Programacion Financiera'!$B$6</f>
        <v>2014</v>
      </c>
      <c r="B3" s="17" t="str">
        <f>+'Anexo I Programacion Financiera'!$K$5</f>
        <v>010102</v>
      </c>
      <c r="C3">
        <f>+'Anexo I Programacion Financiera'!B14</f>
        <v>2</v>
      </c>
      <c r="D3" s="18">
        <f>+'Anexo I Programacion Financiera'!H14</f>
        <v>39191891.57</v>
      </c>
      <c r="E3" s="18">
        <f>+'Anexo I Programacion Financiera'!I14</f>
        <v>45001142.049999997</v>
      </c>
      <c r="F3" s="18">
        <f>+'Anexo I Programacion Financiera'!J14</f>
        <v>72807789.819999993</v>
      </c>
      <c r="G3" s="18">
        <f>+'Anexo I Programacion Financiera'!K14</f>
        <v>73591676.560000002</v>
      </c>
      <c r="H3" s="18">
        <f>+'Anexo I Programacion Financiera'!L14</f>
        <v>230592500</v>
      </c>
    </row>
    <row r="4" spans="1:8">
      <c r="A4">
        <f>+'Anexo I Programacion Financiera'!$B$6</f>
        <v>2014</v>
      </c>
      <c r="B4" s="17" t="str">
        <f>+'Anexo I Programacion Financiera'!$K$5</f>
        <v>010102</v>
      </c>
      <c r="C4">
        <f>+'Anexo I Programacion Financiera'!B15</f>
        <v>3</v>
      </c>
      <c r="D4" s="18">
        <f>+'Anexo I Programacion Financiera'!H15</f>
        <v>-39191891.57</v>
      </c>
      <c r="E4" s="18">
        <f>+'Anexo I Programacion Financiera'!I15</f>
        <v>-45001142.049999997</v>
      </c>
      <c r="F4" s="18">
        <f>+'Anexo I Programacion Financiera'!J15</f>
        <v>-72807789.819999993</v>
      </c>
      <c r="G4" s="18">
        <f>+'Anexo I Programacion Financiera'!K15</f>
        <v>-73591676.560000002</v>
      </c>
      <c r="H4" s="18">
        <f>+'Anexo I Programacion Financiera'!L15</f>
        <v>-230592500</v>
      </c>
    </row>
    <row r="5" spans="1:8">
      <c r="A5">
        <f>+'Anexo I Programacion Financiera'!$B$6</f>
        <v>2014</v>
      </c>
      <c r="B5" s="17" t="str">
        <f>+'Anexo I Programacion Financiera'!$K$5</f>
        <v>010102</v>
      </c>
      <c r="C5">
        <f>+'Anexo I Programacion Financiera'!B16</f>
        <v>4</v>
      </c>
      <c r="D5" s="18">
        <f>+'Anexo I Programacion Financiera'!H16</f>
        <v>0</v>
      </c>
      <c r="E5" s="18">
        <f>+'Anexo I Programacion Financiera'!I16</f>
        <v>0</v>
      </c>
      <c r="F5" s="18">
        <f>+'Anexo I Programacion Financiera'!J16</f>
        <v>0</v>
      </c>
      <c r="G5" s="18">
        <f>+'Anexo I Programacion Financiera'!K16</f>
        <v>0</v>
      </c>
      <c r="H5" s="18">
        <f>+'Anexo I Programacion Financiera'!L16</f>
        <v>0</v>
      </c>
    </row>
    <row r="6" spans="1:8">
      <c r="A6">
        <f>+'Anexo I Programacion Financiera'!$B$6</f>
        <v>2014</v>
      </c>
      <c r="B6" s="17" t="str">
        <f>+'Anexo I Programacion Financiera'!$K$5</f>
        <v>010102</v>
      </c>
      <c r="C6">
        <f>+'Anexo I Programacion Financiera'!B17</f>
        <v>5</v>
      </c>
      <c r="D6" s="18">
        <f>+'Anexo I Programacion Financiera'!H17</f>
        <v>1529</v>
      </c>
      <c r="E6" s="18">
        <f>+'Anexo I Programacion Financiera'!I17</f>
        <v>39169</v>
      </c>
      <c r="F6" s="18">
        <f>+'Anexo I Programacion Financiera'!J17</f>
        <v>349651</v>
      </c>
      <c r="G6" s="18">
        <f>+'Anexo I Programacion Financiera'!K17</f>
        <v>349651</v>
      </c>
      <c r="H6" s="18">
        <f>+'Anexo I Programacion Financiera'!L17</f>
        <v>740000</v>
      </c>
    </row>
    <row r="7" spans="1:8">
      <c r="A7">
        <f>+'Anexo I Programacion Financiera'!$B$6</f>
        <v>2014</v>
      </c>
      <c r="B7" s="17" t="str">
        <f>+'Anexo I Programacion Financiera'!$K$5</f>
        <v>010102</v>
      </c>
      <c r="C7">
        <f>+'Anexo I Programacion Financiera'!B18</f>
        <v>6</v>
      </c>
      <c r="D7" s="18">
        <f>+'Anexo I Programacion Financiera'!H18</f>
        <v>-39193420.57</v>
      </c>
      <c r="E7" s="18">
        <f>+'Anexo I Programacion Financiera'!I18</f>
        <v>-45040311.049999997</v>
      </c>
      <c r="F7" s="18">
        <f>+'Anexo I Programacion Financiera'!J18</f>
        <v>-73157440.819999993</v>
      </c>
      <c r="G7" s="18">
        <f>+'Anexo I Programacion Financiera'!K18</f>
        <v>-73941327.560000002</v>
      </c>
      <c r="H7" s="18">
        <f>+'Anexo I Programacion Financiera'!L18</f>
        <v>-231332500</v>
      </c>
    </row>
    <row r="8" spans="1:8">
      <c r="A8">
        <f>+'Anexo I Programacion Financiera'!$B$6</f>
        <v>2014</v>
      </c>
      <c r="B8" s="17" t="str">
        <f>+'Anexo I Programacion Financiera'!$K$5</f>
        <v>010102</v>
      </c>
      <c r="C8">
        <f>+'Anexo I Programacion Financiera'!B19</f>
        <v>7</v>
      </c>
      <c r="D8" s="18">
        <f>+'Anexo I Programacion Financiera'!H19</f>
        <v>0</v>
      </c>
      <c r="E8" s="18">
        <f>+'Anexo I Programacion Financiera'!I19</f>
        <v>0</v>
      </c>
      <c r="F8" s="18">
        <f>+'Anexo I Programacion Financiera'!J19</f>
        <v>0</v>
      </c>
      <c r="G8" s="18">
        <f>+'Anexo I Programacion Financiera'!K19</f>
        <v>0</v>
      </c>
      <c r="H8" s="18">
        <f>+'Anexo I Programacion Financiera'!L19</f>
        <v>0</v>
      </c>
    </row>
    <row r="9" spans="1:8">
      <c r="A9">
        <f>+'Anexo I Programacion Financiera'!$B$6</f>
        <v>2014</v>
      </c>
      <c r="B9" s="17" t="str">
        <f>+'Anexo I Programacion Financiera'!$K$5</f>
        <v>010102</v>
      </c>
      <c r="C9">
        <f>+'Anexo I Programacion Financiera'!B20</f>
        <v>8</v>
      </c>
      <c r="D9" s="18">
        <f>+'Anexo I Programacion Financiera'!H20</f>
        <v>39193420.57</v>
      </c>
      <c r="E9" s="18">
        <f>+'Anexo I Programacion Financiera'!I20</f>
        <v>45040311.049999997</v>
      </c>
      <c r="F9" s="18">
        <f>+'Anexo I Programacion Financiera'!J20</f>
        <v>73157440.819999993</v>
      </c>
      <c r="G9" s="18">
        <f>+'Anexo I Programacion Financiera'!K20</f>
        <v>73941327.560000002</v>
      </c>
      <c r="H9" s="18">
        <f>+'Anexo I Programacion Financiera'!L20</f>
        <v>231332500</v>
      </c>
    </row>
    <row r="10" spans="1:8">
      <c r="A10">
        <f>+'Anexo I Programacion Financiera'!$B$6</f>
        <v>2014</v>
      </c>
      <c r="B10" s="17" t="str">
        <f>+'Anexo I Programacion Financiera'!$K$5</f>
        <v>010102</v>
      </c>
      <c r="C10">
        <f>+'Anexo I Programacion Financiera'!B21</f>
        <v>9</v>
      </c>
      <c r="D10" s="18">
        <f>+'Anexo I Programacion Financiera'!H21</f>
        <v>0</v>
      </c>
      <c r="E10" s="18">
        <f>+'Anexo I Programacion Financiera'!I21</f>
        <v>0</v>
      </c>
      <c r="F10" s="18">
        <f>+'Anexo I Programacion Financiera'!J21</f>
        <v>0</v>
      </c>
      <c r="G10" s="18">
        <f>+'Anexo I Programacion Financiera'!K21</f>
        <v>0</v>
      </c>
      <c r="H10" s="18">
        <f>+'Anexo I Programacion Financiera'!L21</f>
        <v>0</v>
      </c>
    </row>
    <row r="11" spans="1:8">
      <c r="A11">
        <f>+'Anexo I Programacion Financiera'!$B$6</f>
        <v>2014</v>
      </c>
      <c r="B11" s="17" t="str">
        <f>+'Anexo I Programacion Financiera'!$K$5</f>
        <v>010102</v>
      </c>
      <c r="C11">
        <f>+'Anexo I Programacion Financiera'!B22</f>
        <v>10</v>
      </c>
      <c r="D11" s="18">
        <f>+'Anexo I Programacion Financiera'!H22</f>
        <v>0</v>
      </c>
      <c r="E11" s="18">
        <f>+'Anexo I Programacion Financiera'!I22</f>
        <v>0</v>
      </c>
      <c r="F11" s="18">
        <f>+'Anexo I Programacion Financiera'!J22</f>
        <v>0</v>
      </c>
      <c r="G11" s="18">
        <f>+'Anexo I Programacion Financiera'!K22</f>
        <v>0</v>
      </c>
      <c r="H11" s="18">
        <f>+'Anexo I Programacion Financiera'!L22</f>
        <v>0</v>
      </c>
    </row>
    <row r="12" spans="1:8">
      <c r="A12">
        <f>+'Anexo I Programacion Financiera'!$B$6</f>
        <v>2014</v>
      </c>
      <c r="B12" s="17" t="str">
        <f>+'Anexo I Programacion Financiera'!$K$5</f>
        <v>010102</v>
      </c>
      <c r="C12">
        <f>+'Anexo I Programacion Financiera'!B23</f>
        <v>11</v>
      </c>
      <c r="D12" s="18">
        <f>+'Anexo I Programacion Financiera'!H23</f>
        <v>-39193420.57</v>
      </c>
      <c r="E12" s="18">
        <f>+'Anexo I Programacion Financiera'!I23</f>
        <v>-45040311.049999997</v>
      </c>
      <c r="F12" s="18">
        <f>+'Anexo I Programacion Financiera'!J23</f>
        <v>-73157440.819999993</v>
      </c>
      <c r="G12" s="18">
        <f>+'Anexo I Programacion Financiera'!K23</f>
        <v>-73941327.560000002</v>
      </c>
      <c r="H12" s="18">
        <f>+'Anexo I Programacion Financiera'!L23</f>
        <v>-231332500</v>
      </c>
    </row>
    <row r="13" spans="1:8">
      <c r="A13">
        <f>+'Anexo I Programacion Financiera'!$B$6</f>
        <v>2014</v>
      </c>
      <c r="B13" s="17" t="str">
        <f>+'Anexo I Programacion Financiera'!$K$5</f>
        <v>010102</v>
      </c>
      <c r="C13">
        <f>+'Anexo I Programacion Financiera'!B24</f>
        <v>12</v>
      </c>
      <c r="D13" s="18">
        <f>+'Anexo I Programacion Financiera'!H24</f>
        <v>0</v>
      </c>
      <c r="E13" s="18">
        <f>+'Anexo I Programacion Financiera'!I24</f>
        <v>0</v>
      </c>
      <c r="F13" s="18">
        <f>+'Anexo I Programacion Financiera'!J24</f>
        <v>0</v>
      </c>
      <c r="G13" s="18">
        <f>+'Anexo I Programacion Financiera'!K24</f>
        <v>0</v>
      </c>
      <c r="H13" s="18">
        <f>+'Anexo I Programacion Financiera'!L24</f>
        <v>0</v>
      </c>
    </row>
    <row r="14" spans="1:8">
      <c r="A14">
        <f>+'Anexo I Programacion Financiera'!$B$6</f>
        <v>2014</v>
      </c>
      <c r="B14" s="17" t="str">
        <f>+'Anexo I Programacion Financiera'!$K$5</f>
        <v>010102</v>
      </c>
      <c r="C14">
        <f>+'Anexo I Programacion Financiera'!B25</f>
        <v>13</v>
      </c>
      <c r="D14" s="18">
        <f>+'Anexo I Programacion Financiera'!H25</f>
        <v>0</v>
      </c>
      <c r="E14" s="18">
        <f>+'Anexo I Programacion Financiera'!I25</f>
        <v>0</v>
      </c>
      <c r="F14" s="18">
        <f>+'Anexo I Programacion Financiera'!J25</f>
        <v>0</v>
      </c>
      <c r="G14" s="18">
        <f>+'Anexo I Programacion Financiera'!K25</f>
        <v>0</v>
      </c>
      <c r="H14" s="18">
        <f>+'Anexo I Programacion Financiera'!L25</f>
        <v>0</v>
      </c>
    </row>
    <row r="15" spans="1:8">
      <c r="A15">
        <f>+'Anexo I Programacion Financiera'!$B$6</f>
        <v>2014</v>
      </c>
      <c r="B15" s="17" t="str">
        <f>+'Anexo I Programacion Financiera'!$K$5</f>
        <v>010102</v>
      </c>
      <c r="C15">
        <f>+'Anexo I Programacion Financiera'!B26</f>
        <v>14</v>
      </c>
      <c r="D15" s="18">
        <f>+'Anexo I Programacion Financiera'!H26</f>
        <v>0</v>
      </c>
      <c r="E15" s="18">
        <f>+'Anexo I Programacion Financiera'!I26</f>
        <v>0</v>
      </c>
      <c r="F15" s="18">
        <f>+'Anexo I Programacion Financiera'!J26</f>
        <v>0</v>
      </c>
      <c r="G15" s="18">
        <f>+'Anexo I Programacion Financiera'!K26</f>
        <v>0</v>
      </c>
      <c r="H15" s="18">
        <f>+'Anexo I Programacion Financiera'!L26</f>
        <v>0</v>
      </c>
    </row>
    <row r="16" spans="1:8">
      <c r="A16">
        <f>+'Anexo I Programacion Financiera'!$B$6</f>
        <v>2014</v>
      </c>
      <c r="B16" s="17" t="str">
        <f>+'Anexo I Programacion Financiera'!$K$5</f>
        <v>010102</v>
      </c>
      <c r="C16">
        <f>+'Anexo I Programacion Financiera'!B27</f>
        <v>15</v>
      </c>
      <c r="D16" s="18">
        <f>+'Anexo I Programacion Financiera'!H27</f>
        <v>-39193420.57</v>
      </c>
      <c r="E16" s="18">
        <f>+'Anexo I Programacion Financiera'!I27</f>
        <v>-45040311.049999997</v>
      </c>
      <c r="F16" s="18">
        <f>+'Anexo I Programacion Financiera'!J27</f>
        <v>-73157440.819999993</v>
      </c>
      <c r="G16" s="18">
        <f>+'Anexo I Programacion Financiera'!K27</f>
        <v>-73941327.560000002</v>
      </c>
      <c r="H16" s="18">
        <f>+'Anexo I Programacion Financiera'!L27</f>
        <v>-231332500</v>
      </c>
    </row>
  </sheetData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1"/>
  <sheetViews>
    <sheetView zoomScale="75" zoomScaleNormal="75" workbookViewId="0">
      <selection activeCell="L19" sqref="L19"/>
    </sheetView>
  </sheetViews>
  <sheetFormatPr baseColWidth="10" defaultRowHeight="12.75"/>
  <cols>
    <col min="1" max="1" width="17" style="227" customWidth="1"/>
    <col min="2" max="2" width="11.5" style="228" customWidth="1"/>
    <col min="3" max="4" width="10.75" style="228" customWidth="1"/>
    <col min="5" max="6" width="3.125" style="228" customWidth="1"/>
    <col min="7" max="7" width="2.875" style="228" customWidth="1"/>
    <col min="8" max="8" width="3.125" style="228" customWidth="1"/>
    <col min="9" max="9" width="12.75" style="228" customWidth="1"/>
    <col min="10" max="10" width="12.25" style="228" customWidth="1"/>
    <col min="11" max="12" width="11.125" style="228" customWidth="1"/>
    <col min="13" max="13" width="9.5" style="228" customWidth="1"/>
    <col min="14" max="14" width="12" style="228" bestFit="1" customWidth="1"/>
    <col min="15" max="15" width="11.125" style="228" bestFit="1" customWidth="1"/>
    <col min="16" max="16384" width="11" style="227"/>
  </cols>
  <sheetData>
    <row r="1" spans="1:15" ht="15">
      <c r="A1" s="294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</row>
    <row r="3" spans="1:15">
      <c r="A3" s="165" t="s">
        <v>1</v>
      </c>
    </row>
    <row r="5" spans="1:15">
      <c r="A5" s="227" t="s">
        <v>164</v>
      </c>
      <c r="L5" s="180" t="s">
        <v>2</v>
      </c>
      <c r="M5" s="166" t="s">
        <v>162</v>
      </c>
    </row>
    <row r="7" spans="1:15">
      <c r="A7" s="227" t="s">
        <v>3</v>
      </c>
      <c r="B7" s="167">
        <v>2014</v>
      </c>
      <c r="D7" s="228" t="s">
        <v>4</v>
      </c>
      <c r="E7" s="168"/>
      <c r="F7" s="168"/>
      <c r="G7" s="168" t="s">
        <v>73</v>
      </c>
      <c r="H7" s="168"/>
    </row>
    <row r="8" spans="1:15" ht="13.5" thickBot="1"/>
    <row r="9" spans="1:15" s="169" customFormat="1" ht="10.5">
      <c r="A9" s="296" t="s">
        <v>5</v>
      </c>
      <c r="B9" s="299" t="s">
        <v>6</v>
      </c>
      <c r="C9" s="287" t="s">
        <v>7</v>
      </c>
      <c r="D9" s="287"/>
      <c r="E9" s="287" t="s">
        <v>8</v>
      </c>
      <c r="F9" s="287"/>
      <c r="G9" s="287"/>
      <c r="H9" s="287"/>
      <c r="I9" s="203" t="s">
        <v>9</v>
      </c>
      <c r="J9" s="299" t="s">
        <v>10</v>
      </c>
      <c r="K9" s="203" t="s">
        <v>11</v>
      </c>
      <c r="L9" s="299" t="s">
        <v>12</v>
      </c>
      <c r="M9" s="203" t="s">
        <v>13</v>
      </c>
      <c r="N9" s="203" t="s">
        <v>14</v>
      </c>
      <c r="O9" s="229" t="s">
        <v>15</v>
      </c>
    </row>
    <row r="10" spans="1:15" s="169" customFormat="1" ht="10.5">
      <c r="A10" s="297"/>
      <c r="B10" s="300"/>
      <c r="C10" s="288" t="s">
        <v>16</v>
      </c>
      <c r="D10" s="288"/>
      <c r="E10" s="288" t="s">
        <v>17</v>
      </c>
      <c r="F10" s="288"/>
      <c r="G10" s="288"/>
      <c r="H10" s="288"/>
      <c r="I10" s="204" t="s">
        <v>18</v>
      </c>
      <c r="J10" s="300"/>
      <c r="K10" s="204" t="s">
        <v>19</v>
      </c>
      <c r="L10" s="300"/>
      <c r="M10" s="204" t="s">
        <v>20</v>
      </c>
      <c r="N10" s="204" t="s">
        <v>21</v>
      </c>
      <c r="O10" s="230" t="s">
        <v>22</v>
      </c>
    </row>
    <row r="11" spans="1:15" s="169" customFormat="1" ht="11.25" thickBot="1">
      <c r="A11" s="298"/>
      <c r="B11" s="301"/>
      <c r="C11" s="231" t="s">
        <v>23</v>
      </c>
      <c r="D11" s="231" t="s">
        <v>24</v>
      </c>
      <c r="E11" s="283" t="s">
        <v>25</v>
      </c>
      <c r="F11" s="283"/>
      <c r="G11" s="283"/>
      <c r="H11" s="283"/>
      <c r="I11" s="232"/>
      <c r="J11" s="301"/>
      <c r="K11" s="232"/>
      <c r="L11" s="301"/>
      <c r="M11" s="232"/>
      <c r="N11" s="232"/>
      <c r="O11" s="233"/>
    </row>
    <row r="12" spans="1:15" s="169" customFormat="1" ht="12.75" customHeight="1">
      <c r="A12" s="170" t="s">
        <v>124</v>
      </c>
      <c r="B12" s="234">
        <v>194000000</v>
      </c>
      <c r="C12" s="234">
        <v>0</v>
      </c>
      <c r="D12" s="235">
        <v>0</v>
      </c>
      <c r="E12" s="284">
        <f>+B12+C12-D12</f>
        <v>194000000</v>
      </c>
      <c r="F12" s="284"/>
      <c r="G12" s="284"/>
      <c r="H12" s="284"/>
      <c r="I12" s="236">
        <v>133237259.16</v>
      </c>
      <c r="J12" s="234">
        <v>133237259.16</v>
      </c>
      <c r="K12" s="263">
        <v>133237259.16</v>
      </c>
      <c r="L12" s="234">
        <v>122806067.52</v>
      </c>
      <c r="M12" s="234">
        <f t="shared" ref="M12:M18" si="0">+J12-K12</f>
        <v>0</v>
      </c>
      <c r="N12" s="234">
        <f t="shared" ref="N12:N18" si="1">+E12-I12</f>
        <v>60762740.840000004</v>
      </c>
      <c r="O12" s="237">
        <f>+J12-L12</f>
        <v>10431191.640000001</v>
      </c>
    </row>
    <row r="13" spans="1:15" s="169" customFormat="1" ht="10.5">
      <c r="A13" s="170" t="s">
        <v>123</v>
      </c>
      <c r="B13" s="234">
        <v>2340000</v>
      </c>
      <c r="C13" s="234">
        <v>0</v>
      </c>
      <c r="D13" s="235">
        <v>0</v>
      </c>
      <c r="E13" s="284">
        <f t="shared" ref="E13:E19" si="2">+B13+C13-D13</f>
        <v>2340000</v>
      </c>
      <c r="F13" s="284"/>
      <c r="G13" s="284"/>
      <c r="H13" s="284"/>
      <c r="I13" s="236">
        <v>1366740.6</v>
      </c>
      <c r="J13" s="234">
        <v>1366740.6</v>
      </c>
      <c r="K13" s="263">
        <v>1366740.6</v>
      </c>
      <c r="L13" s="234">
        <v>1366740.6</v>
      </c>
      <c r="M13" s="234">
        <f t="shared" si="0"/>
        <v>0</v>
      </c>
      <c r="N13" s="234">
        <f t="shared" si="1"/>
        <v>973259.39999999991</v>
      </c>
      <c r="O13" s="237">
        <f t="shared" ref="O13:O19" si="3">+J13-L13</f>
        <v>0</v>
      </c>
    </row>
    <row r="14" spans="1:15" s="169" customFormat="1" ht="10.5">
      <c r="A14" s="170" t="s">
        <v>125</v>
      </c>
      <c r="B14" s="234">
        <v>34230000</v>
      </c>
      <c r="C14" s="234">
        <v>0</v>
      </c>
      <c r="D14" s="235">
        <v>0</v>
      </c>
      <c r="E14" s="284">
        <f t="shared" si="2"/>
        <v>34230000</v>
      </c>
      <c r="F14" s="284"/>
      <c r="G14" s="284"/>
      <c r="H14" s="284"/>
      <c r="I14" s="236">
        <v>21162130.91</v>
      </c>
      <c r="J14" s="234">
        <v>21161809.789999999</v>
      </c>
      <c r="K14" s="263">
        <v>21161809.789999999</v>
      </c>
      <c r="L14" s="234">
        <v>21161809.789999999</v>
      </c>
      <c r="M14" s="234">
        <f t="shared" si="0"/>
        <v>0</v>
      </c>
      <c r="N14" s="234">
        <f t="shared" si="1"/>
        <v>13067869.09</v>
      </c>
      <c r="O14" s="237">
        <f t="shared" si="3"/>
        <v>0</v>
      </c>
    </row>
    <row r="15" spans="1:15" s="169" customFormat="1" ht="10.5">
      <c r="A15" s="170" t="s">
        <v>126</v>
      </c>
      <c r="B15" s="234">
        <v>740000</v>
      </c>
      <c r="C15" s="234">
        <v>0</v>
      </c>
      <c r="D15" s="235">
        <v>0</v>
      </c>
      <c r="E15" s="284">
        <f t="shared" si="2"/>
        <v>740000</v>
      </c>
      <c r="F15" s="284"/>
      <c r="G15" s="284"/>
      <c r="H15" s="284"/>
      <c r="I15" s="236">
        <v>67925</v>
      </c>
      <c r="J15" s="234">
        <v>67925</v>
      </c>
      <c r="K15" s="263">
        <v>67925</v>
      </c>
      <c r="L15" s="234">
        <v>67925</v>
      </c>
      <c r="M15" s="234">
        <f t="shared" si="0"/>
        <v>0</v>
      </c>
      <c r="N15" s="234">
        <f t="shared" si="1"/>
        <v>672075</v>
      </c>
      <c r="O15" s="237">
        <f t="shared" si="3"/>
        <v>0</v>
      </c>
    </row>
    <row r="16" spans="1:15" s="169" customFormat="1" ht="10.5">
      <c r="A16" s="170" t="s">
        <v>170</v>
      </c>
      <c r="B16" s="234">
        <v>0</v>
      </c>
      <c r="C16" s="234">
        <v>0</v>
      </c>
      <c r="D16" s="235">
        <v>0</v>
      </c>
      <c r="E16" s="284">
        <f t="shared" si="2"/>
        <v>0</v>
      </c>
      <c r="F16" s="284"/>
      <c r="G16" s="284"/>
      <c r="H16" s="284"/>
      <c r="I16" s="236">
        <v>0</v>
      </c>
      <c r="J16" s="234">
        <v>0</v>
      </c>
      <c r="K16" s="263">
        <v>0</v>
      </c>
      <c r="L16" s="234">
        <v>0</v>
      </c>
      <c r="M16" s="234">
        <f t="shared" si="0"/>
        <v>0</v>
      </c>
      <c r="N16" s="234">
        <f t="shared" si="1"/>
        <v>0</v>
      </c>
      <c r="O16" s="237">
        <f t="shared" si="3"/>
        <v>0</v>
      </c>
    </row>
    <row r="17" spans="1:16" s="169" customFormat="1" ht="10.5">
      <c r="A17" s="170" t="s">
        <v>165</v>
      </c>
      <c r="B17" s="234">
        <v>22500</v>
      </c>
      <c r="C17" s="234">
        <v>0</v>
      </c>
      <c r="D17" s="235">
        <v>0</v>
      </c>
      <c r="E17" s="284">
        <f t="shared" si="2"/>
        <v>22500</v>
      </c>
      <c r="F17" s="284"/>
      <c r="G17" s="284"/>
      <c r="H17" s="284"/>
      <c r="I17" s="236">
        <v>0</v>
      </c>
      <c r="J17" s="234">
        <v>0</v>
      </c>
      <c r="K17" s="263">
        <v>0</v>
      </c>
      <c r="L17" s="234">
        <v>0</v>
      </c>
      <c r="M17" s="234">
        <f t="shared" si="0"/>
        <v>0</v>
      </c>
      <c r="N17" s="234">
        <f t="shared" si="1"/>
        <v>22500</v>
      </c>
      <c r="O17" s="237">
        <f t="shared" si="3"/>
        <v>0</v>
      </c>
    </row>
    <row r="18" spans="1:16" s="169" customFormat="1" ht="10.5">
      <c r="A18" s="170" t="s">
        <v>127</v>
      </c>
      <c r="B18" s="234">
        <v>0</v>
      </c>
      <c r="C18" s="234">
        <v>0</v>
      </c>
      <c r="D18" s="235">
        <v>0</v>
      </c>
      <c r="E18" s="284">
        <f t="shared" si="2"/>
        <v>0</v>
      </c>
      <c r="F18" s="284"/>
      <c r="G18" s="284"/>
      <c r="H18" s="284"/>
      <c r="I18" s="236">
        <v>565998.78</v>
      </c>
      <c r="J18" s="234">
        <v>565998.78</v>
      </c>
      <c r="K18" s="263">
        <v>565998.78</v>
      </c>
      <c r="L18" s="234">
        <v>565998.78</v>
      </c>
      <c r="M18" s="234">
        <f t="shared" si="0"/>
        <v>0</v>
      </c>
      <c r="N18" s="234">
        <f t="shared" si="1"/>
        <v>-565998.78</v>
      </c>
      <c r="O18" s="237">
        <f t="shared" si="3"/>
        <v>0</v>
      </c>
    </row>
    <row r="19" spans="1:16" s="169" customFormat="1" ht="10.5">
      <c r="A19" s="171"/>
      <c r="B19" s="234"/>
      <c r="C19" s="234"/>
      <c r="D19" s="235"/>
      <c r="E19" s="284">
        <f t="shared" si="2"/>
        <v>0</v>
      </c>
      <c r="F19" s="284"/>
      <c r="G19" s="284"/>
      <c r="H19" s="284"/>
      <c r="I19" s="236"/>
      <c r="J19" s="234"/>
      <c r="K19" s="263"/>
      <c r="L19" s="234"/>
      <c r="M19" s="234"/>
      <c r="N19" s="234"/>
      <c r="O19" s="237">
        <f t="shared" si="3"/>
        <v>0</v>
      </c>
    </row>
    <row r="20" spans="1:16" s="169" customFormat="1" ht="10.5">
      <c r="A20" s="172" t="s">
        <v>26</v>
      </c>
      <c r="B20" s="238">
        <f>SUM(B12:B19)</f>
        <v>231332500</v>
      </c>
      <c r="C20" s="238">
        <f>SUM(C12:C19)</f>
        <v>0</v>
      </c>
      <c r="D20" s="239">
        <f>SUM(D12:D19)</f>
        <v>0</v>
      </c>
      <c r="E20" s="292">
        <f>SUM(E12:E19)</f>
        <v>231332500</v>
      </c>
      <c r="F20" s="292"/>
      <c r="G20" s="292"/>
      <c r="H20" s="292"/>
      <c r="I20" s="240">
        <f t="shared" ref="I20:O20" si="4">SUM(I12:I19)</f>
        <v>156400054.44999999</v>
      </c>
      <c r="J20" s="238">
        <f t="shared" si="4"/>
        <v>156399733.32999998</v>
      </c>
      <c r="K20" s="238">
        <f t="shared" si="4"/>
        <v>156399733.32999998</v>
      </c>
      <c r="L20" s="238">
        <f t="shared" si="4"/>
        <v>145968541.69</v>
      </c>
      <c r="M20" s="238">
        <f t="shared" si="4"/>
        <v>0</v>
      </c>
      <c r="N20" s="238">
        <f t="shared" si="4"/>
        <v>74932445.549999997</v>
      </c>
      <c r="O20" s="241">
        <f t="shared" si="4"/>
        <v>10431191.640000001</v>
      </c>
      <c r="P20" s="173"/>
    </row>
    <row r="21" spans="1:16" s="169" customFormat="1" ht="11.25" thickBot="1">
      <c r="A21" s="174"/>
      <c r="B21" s="242"/>
      <c r="C21" s="242"/>
      <c r="D21" s="243"/>
      <c r="E21" s="293"/>
      <c r="F21" s="293"/>
      <c r="G21" s="293"/>
      <c r="H21" s="293"/>
      <c r="I21" s="244"/>
      <c r="J21" s="242"/>
      <c r="K21" s="242"/>
      <c r="L21" s="242"/>
      <c r="M21" s="242"/>
      <c r="N21" s="242"/>
      <c r="O21" s="245"/>
    </row>
    <row r="22" spans="1:16" s="169" customFormat="1" ht="10.5">
      <c r="A22" s="175"/>
      <c r="B22" s="206"/>
      <c r="C22" s="206"/>
      <c r="D22" s="206"/>
      <c r="E22" s="290"/>
      <c r="F22" s="290"/>
      <c r="G22" s="290"/>
      <c r="H22" s="290"/>
      <c r="I22" s="206"/>
      <c r="J22" s="206"/>
      <c r="K22" s="206"/>
      <c r="L22" s="206"/>
      <c r="M22" s="206"/>
      <c r="N22" s="206"/>
      <c r="O22" s="206"/>
    </row>
    <row r="23" spans="1:16" s="169" customFormat="1" ht="11.25">
      <c r="A23" s="282" t="s">
        <v>180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06"/>
      <c r="N23" s="206"/>
      <c r="O23" s="206"/>
    </row>
    <row r="24" spans="1:16" s="178" customFormat="1" ht="21" customHeight="1">
      <c r="A24" s="176"/>
      <c r="B24" s="207"/>
      <c r="C24" s="177"/>
      <c r="D24" s="291"/>
      <c r="E24" s="291"/>
      <c r="F24" s="291"/>
      <c r="G24" s="291"/>
      <c r="H24" s="289"/>
      <c r="I24" s="289"/>
      <c r="J24" s="177"/>
      <c r="K24" s="205"/>
      <c r="L24" s="291"/>
      <c r="M24" s="286"/>
      <c r="N24" s="177"/>
      <c r="O24" s="177"/>
    </row>
    <row r="25" spans="1:16" s="178" customFormat="1" ht="9" customHeight="1">
      <c r="A25" s="176"/>
      <c r="B25" s="202"/>
      <c r="C25" s="177"/>
      <c r="D25" s="285"/>
      <c r="E25" s="285"/>
      <c r="F25" s="285"/>
      <c r="G25" s="285"/>
      <c r="H25" s="289"/>
      <c r="I25" s="289"/>
      <c r="J25" s="177"/>
      <c r="K25" s="205"/>
      <c r="L25" s="285"/>
      <c r="M25" s="286"/>
      <c r="N25" s="177"/>
      <c r="O25" s="177"/>
    </row>
    <row r="26" spans="1:16" s="178" customFormat="1" ht="9.75" customHeight="1">
      <c r="A26" s="176"/>
      <c r="B26" s="202"/>
      <c r="C26" s="177"/>
      <c r="D26" s="285"/>
      <c r="E26" s="285"/>
      <c r="F26" s="285"/>
      <c r="G26" s="285"/>
      <c r="H26" s="289"/>
      <c r="I26" s="289"/>
      <c r="J26" s="177"/>
      <c r="K26" s="205"/>
      <c r="L26" s="285"/>
      <c r="M26" s="286"/>
      <c r="N26" s="177"/>
      <c r="O26" s="177"/>
    </row>
    <row r="27" spans="1:16" s="169" customFormat="1" ht="10.5">
      <c r="A27" s="175"/>
      <c r="B27" s="206"/>
      <c r="C27" s="206"/>
      <c r="D27" s="206"/>
      <c r="E27" s="290"/>
      <c r="F27" s="290"/>
      <c r="G27" s="290"/>
      <c r="H27" s="290"/>
      <c r="I27" s="206"/>
      <c r="J27" s="206"/>
      <c r="K27" s="206"/>
      <c r="L27" s="206"/>
      <c r="M27" s="206"/>
      <c r="N27" s="206"/>
      <c r="O27" s="206"/>
    </row>
    <row r="28" spans="1:16" s="169" customFormat="1" ht="10.5">
      <c r="A28" s="175"/>
      <c r="B28" s="206"/>
      <c r="C28" s="206"/>
      <c r="D28" s="206"/>
      <c r="E28" s="290"/>
      <c r="F28" s="290"/>
      <c r="G28" s="290"/>
      <c r="H28" s="290"/>
      <c r="I28" s="206"/>
      <c r="J28" s="206"/>
      <c r="K28" s="206"/>
      <c r="L28" s="206"/>
      <c r="M28" s="206"/>
      <c r="N28" s="206"/>
      <c r="O28" s="206"/>
    </row>
    <row r="29" spans="1:16" s="169" customFormat="1" ht="10.5">
      <c r="A29" s="175"/>
      <c r="B29" s="206"/>
      <c r="C29" s="206"/>
      <c r="D29" s="206"/>
      <c r="E29" s="290"/>
      <c r="F29" s="290"/>
      <c r="G29" s="290"/>
      <c r="H29" s="290"/>
      <c r="I29" s="206"/>
      <c r="J29" s="206"/>
      <c r="K29" s="206"/>
      <c r="L29" s="206"/>
      <c r="M29" s="206"/>
      <c r="N29" s="206"/>
      <c r="O29" s="206"/>
    </row>
    <row r="30" spans="1:16" s="169" customFormat="1" ht="10.5">
      <c r="A30" s="175"/>
      <c r="B30" s="206"/>
      <c r="C30" s="206"/>
      <c r="D30" s="206"/>
      <c r="E30" s="290"/>
      <c r="F30" s="290"/>
      <c r="G30" s="290"/>
      <c r="H30" s="290"/>
      <c r="I30" s="206"/>
      <c r="J30" s="206"/>
      <c r="K30" s="206"/>
      <c r="L30" s="206"/>
      <c r="M30" s="206"/>
      <c r="N30" s="206"/>
      <c r="O30" s="206"/>
    </row>
    <row r="31" spans="1:16" s="169" customFormat="1" ht="10.5">
      <c r="A31" s="175"/>
      <c r="B31" s="206"/>
      <c r="C31" s="206"/>
      <c r="D31" s="206"/>
      <c r="E31" s="290"/>
      <c r="F31" s="290"/>
      <c r="G31" s="290"/>
      <c r="H31" s="290"/>
      <c r="I31" s="206"/>
      <c r="J31" s="206"/>
      <c r="K31" s="206"/>
      <c r="L31" s="206"/>
      <c r="M31" s="206"/>
      <c r="N31" s="206"/>
      <c r="O31" s="206"/>
    </row>
    <row r="32" spans="1:16" s="169" customFormat="1" ht="10.5">
      <c r="A32" s="175"/>
      <c r="B32" s="206"/>
      <c r="C32" s="206"/>
      <c r="D32" s="206"/>
      <c r="E32" s="290"/>
      <c r="F32" s="290"/>
      <c r="G32" s="290"/>
      <c r="H32" s="290"/>
      <c r="I32" s="206"/>
      <c r="J32" s="206"/>
      <c r="K32" s="206"/>
      <c r="L32" s="206"/>
      <c r="M32" s="206"/>
      <c r="N32" s="206"/>
      <c r="O32" s="206"/>
    </row>
    <row r="33" spans="1:15" s="169" customFormat="1" ht="10.5">
      <c r="A33" s="175"/>
      <c r="B33" s="206"/>
      <c r="C33" s="206"/>
      <c r="D33" s="206"/>
      <c r="E33" s="290"/>
      <c r="F33" s="290"/>
      <c r="G33" s="290"/>
      <c r="H33" s="290"/>
      <c r="I33" s="206"/>
      <c r="J33" s="206"/>
      <c r="K33" s="206"/>
      <c r="L33" s="206"/>
      <c r="M33" s="206"/>
      <c r="N33" s="206"/>
      <c r="O33" s="206"/>
    </row>
    <row r="34" spans="1:15" s="169" customFormat="1" ht="10.5">
      <c r="A34" s="175"/>
      <c r="B34" s="206"/>
      <c r="C34" s="206"/>
      <c r="D34" s="206"/>
      <c r="E34" s="290"/>
      <c r="F34" s="290"/>
      <c r="G34" s="290"/>
      <c r="H34" s="290"/>
      <c r="I34" s="206"/>
      <c r="J34" s="206"/>
      <c r="K34" s="206"/>
      <c r="L34" s="206"/>
      <c r="M34" s="206"/>
      <c r="N34" s="206"/>
      <c r="O34" s="206"/>
    </row>
    <row r="35" spans="1:15" s="169" customFormat="1" ht="10.5">
      <c r="A35" s="179"/>
      <c r="B35" s="206"/>
      <c r="C35" s="206"/>
      <c r="D35" s="206"/>
      <c r="E35" s="290"/>
      <c r="F35" s="290"/>
      <c r="G35" s="290"/>
      <c r="H35" s="290"/>
      <c r="I35" s="206"/>
      <c r="J35" s="206"/>
      <c r="K35" s="206"/>
      <c r="L35" s="206"/>
      <c r="M35" s="206"/>
      <c r="N35" s="206"/>
      <c r="O35" s="206"/>
    </row>
    <row r="36" spans="1:15" s="169" customFormat="1" ht="10.5">
      <c r="A36" s="179"/>
      <c r="B36" s="206"/>
      <c r="C36" s="206"/>
      <c r="D36" s="206"/>
      <c r="E36" s="290"/>
      <c r="F36" s="290"/>
      <c r="G36" s="290"/>
      <c r="H36" s="290"/>
      <c r="I36" s="206"/>
      <c r="J36" s="206"/>
      <c r="K36" s="206"/>
      <c r="L36" s="206"/>
      <c r="M36" s="206"/>
      <c r="N36" s="206"/>
      <c r="O36" s="206"/>
    </row>
    <row r="37" spans="1:15" s="169" customFormat="1" ht="10.5">
      <c r="A37" s="179"/>
      <c r="B37" s="206"/>
      <c r="C37" s="206"/>
      <c r="D37" s="206"/>
      <c r="E37" s="290"/>
      <c r="F37" s="290"/>
      <c r="G37" s="290"/>
      <c r="H37" s="290"/>
      <c r="I37" s="206"/>
      <c r="J37" s="206"/>
      <c r="K37" s="206"/>
      <c r="L37" s="206"/>
      <c r="M37" s="206"/>
      <c r="N37" s="206"/>
      <c r="O37" s="206"/>
    </row>
    <row r="38" spans="1:15" s="169" customFormat="1" ht="10.5">
      <c r="A38" s="179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</row>
    <row r="39" spans="1:15" s="169" customFormat="1" ht="10.5">
      <c r="A39" s="179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</row>
    <row r="40" spans="1:15" s="169" customFormat="1" ht="10.5">
      <c r="A40" s="179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</row>
    <row r="41" spans="1:15" s="169" customFormat="1" ht="10.5">
      <c r="A41" s="179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</row>
    <row r="42" spans="1:15" s="169" customFormat="1" ht="10.5">
      <c r="A42" s="179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</row>
    <row r="43" spans="1:15" s="169" customFormat="1" ht="10.5">
      <c r="A43" s="179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</row>
    <row r="44" spans="1:15" s="169" customFormat="1" ht="10.5">
      <c r="A44" s="179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</row>
    <row r="45" spans="1:15" s="169" customFormat="1" ht="10.5">
      <c r="A45" s="179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</row>
    <row r="46" spans="1:15" s="169" customFormat="1" ht="10.5">
      <c r="A46" s="179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</row>
    <row r="47" spans="1:15" s="169" customFormat="1" ht="10.5">
      <c r="A47" s="179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</row>
    <row r="48" spans="1:15" s="169" customFormat="1" ht="10.5">
      <c r="A48" s="179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</row>
    <row r="49" spans="1:15" s="169" customFormat="1" ht="10.5">
      <c r="A49" s="179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</row>
    <row r="50" spans="1:15" s="169" customFormat="1" ht="10.5"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</row>
    <row r="51" spans="1:15" s="169" customFormat="1" ht="10.5"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</row>
    <row r="52" spans="1:15" s="169" customFormat="1" ht="10.5"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</row>
    <row r="53" spans="1:15" s="169" customFormat="1" ht="10.5"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</row>
    <row r="54" spans="1:15" s="169" customFormat="1" ht="10.5"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</row>
    <row r="55" spans="1:15" s="169" customFormat="1" ht="10.5"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</row>
    <row r="56" spans="1:15" s="169" customFormat="1" ht="10.5"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</row>
    <row r="57" spans="1:15" s="169" customFormat="1" ht="10.5"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</row>
    <row r="58" spans="1:15" s="169" customFormat="1" ht="10.5"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</row>
    <row r="59" spans="1:15" s="169" customFormat="1" ht="10.5"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</row>
    <row r="60" spans="1:15" s="169" customFormat="1" ht="10.5"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</row>
    <row r="61" spans="1:15" s="169" customFormat="1" ht="10.5"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</row>
    <row r="62" spans="1:15" s="169" customFormat="1" ht="10.5"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</row>
    <row r="63" spans="1:15" s="169" customFormat="1" ht="10.5"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</row>
    <row r="64" spans="1:15" s="169" customFormat="1" ht="10.5"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</row>
    <row r="65" spans="2:15" s="169" customFormat="1" ht="10.5"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</row>
    <row r="66" spans="2:15" s="169" customFormat="1" ht="10.5"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</row>
    <row r="67" spans="2:15" s="169" customFormat="1" ht="10.5"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</row>
    <row r="68" spans="2:15" s="169" customFormat="1" ht="10.5"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</row>
    <row r="69" spans="2:15" s="169" customFormat="1" ht="10.5"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</row>
    <row r="70" spans="2:15" s="169" customFormat="1" ht="10.5"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</row>
    <row r="71" spans="2:15" s="169" customFormat="1" ht="10.5"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</row>
    <row r="72" spans="2:15" s="169" customFormat="1" ht="10.5"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</row>
    <row r="73" spans="2:15" s="169" customFormat="1" ht="10.5"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</row>
    <row r="74" spans="2:15" s="169" customFormat="1" ht="10.5"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</row>
    <row r="75" spans="2:15" s="169" customFormat="1" ht="10.5"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</row>
    <row r="76" spans="2:15" s="169" customFormat="1" ht="10.5"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</row>
    <row r="77" spans="2:15" s="169" customFormat="1" ht="10.5"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</row>
    <row r="78" spans="2:15" s="169" customFormat="1" ht="10.5"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</row>
    <row r="79" spans="2:15" s="169" customFormat="1" ht="10.5"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</row>
    <row r="80" spans="2:15" s="169" customFormat="1" ht="10.5"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</row>
    <row r="81" spans="2:15" s="169" customFormat="1" ht="10.5"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</row>
    <row r="82" spans="2:15" s="169" customFormat="1" ht="10.5"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</row>
    <row r="83" spans="2:15" s="169" customFormat="1" ht="10.5"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</row>
    <row r="84" spans="2:15" s="169" customFormat="1" ht="10.5"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</row>
    <row r="85" spans="2:15" s="169" customFormat="1" ht="10.5"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</row>
    <row r="86" spans="2:15" s="169" customFormat="1" ht="10.5"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</row>
    <row r="87" spans="2:15" s="169" customFormat="1" ht="10.5"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</row>
    <row r="88" spans="2:15" s="169" customFormat="1" ht="10.5"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</row>
    <row r="89" spans="2:15" s="169" customFormat="1" ht="10.5"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</row>
    <row r="90" spans="2:15" s="169" customFormat="1" ht="10.5"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</row>
    <row r="91" spans="2:15" s="169" customFormat="1" ht="10.5"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</row>
    <row r="92" spans="2:15" s="169" customFormat="1" ht="10.5">
      <c r="B92" s="180"/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</row>
    <row r="93" spans="2:15" s="169" customFormat="1" ht="10.5"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</row>
    <row r="94" spans="2:15" s="169" customFormat="1" ht="10.5">
      <c r="B94" s="180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</row>
    <row r="95" spans="2:15" s="169" customFormat="1" ht="10.5">
      <c r="B95" s="180"/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</row>
    <row r="96" spans="2:15" s="169" customFormat="1" ht="10.5">
      <c r="B96" s="180"/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</row>
    <row r="97" spans="2:15" s="169" customFormat="1" ht="10.5">
      <c r="B97" s="180"/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</row>
    <row r="98" spans="2:15" s="169" customFormat="1" ht="10.5">
      <c r="B98" s="180"/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</row>
    <row r="99" spans="2:15" s="169" customFormat="1" ht="10.5">
      <c r="B99" s="180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</row>
    <row r="100" spans="2:15" s="169" customFormat="1" ht="10.5">
      <c r="B100" s="180"/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</row>
    <row r="101" spans="2:15" s="169" customFormat="1" ht="10.5"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</row>
    <row r="102" spans="2:15" s="169" customFormat="1" ht="10.5"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</row>
    <row r="103" spans="2:15" s="169" customFormat="1" ht="10.5"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</row>
    <row r="104" spans="2:15" s="169" customFormat="1" ht="10.5"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</row>
    <row r="105" spans="2:15" s="169" customFormat="1" ht="10.5"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</row>
    <row r="106" spans="2:15" s="169" customFormat="1" ht="10.5"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</row>
    <row r="107" spans="2:15" s="169" customFormat="1" ht="10.5"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</row>
    <row r="108" spans="2:15" s="169" customFormat="1" ht="10.5"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</row>
    <row r="109" spans="2:15" s="169" customFormat="1" ht="10.5"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</row>
    <row r="110" spans="2:15" s="169" customFormat="1" ht="10.5"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</row>
    <row r="111" spans="2:15" s="169" customFormat="1" ht="10.5"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</row>
  </sheetData>
  <mergeCells count="39">
    <mergeCell ref="E36:H36"/>
    <mergeCell ref="E37:H37"/>
    <mergeCell ref="A1:O1"/>
    <mergeCell ref="A9:A11"/>
    <mergeCell ref="B9:B11"/>
    <mergeCell ref="J9:J11"/>
    <mergeCell ref="L9:L11"/>
    <mergeCell ref="E32:H32"/>
    <mergeCell ref="E33:H33"/>
    <mergeCell ref="D24:I24"/>
    <mergeCell ref="E27:H27"/>
    <mergeCell ref="E16:H16"/>
    <mergeCell ref="E35:H35"/>
    <mergeCell ref="E28:H28"/>
    <mergeCell ref="E29:H29"/>
    <mergeCell ref="E30:H30"/>
    <mergeCell ref="E31:H31"/>
    <mergeCell ref="E34:H34"/>
    <mergeCell ref="E14:H14"/>
    <mergeCell ref="L24:M24"/>
    <mergeCell ref="L25:M25"/>
    <mergeCell ref="E15:H15"/>
    <mergeCell ref="E17:H17"/>
    <mergeCell ref="E19:H19"/>
    <mergeCell ref="E20:H20"/>
    <mergeCell ref="E18:H18"/>
    <mergeCell ref="E21:H21"/>
    <mergeCell ref="E22:H22"/>
    <mergeCell ref="E11:H11"/>
    <mergeCell ref="E12:H12"/>
    <mergeCell ref="L26:M26"/>
    <mergeCell ref="C9:D9"/>
    <mergeCell ref="C10:D10"/>
    <mergeCell ref="E9:H9"/>
    <mergeCell ref="E10:H10"/>
    <mergeCell ref="D25:I25"/>
    <mergeCell ref="D26:I26"/>
    <mergeCell ref="E13:H13"/>
    <mergeCell ref="A23:L23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"/>
  <sheetViews>
    <sheetView topLeftCell="E1" workbookViewId="0">
      <selection activeCell="E3" sqref="E3"/>
    </sheetView>
  </sheetViews>
  <sheetFormatPr baseColWidth="10" defaultRowHeight="12.75"/>
  <cols>
    <col min="1" max="1" width="4.875" bestFit="1" customWidth="1"/>
    <col min="2" max="2" width="1.875" bestFit="1" customWidth="1"/>
    <col min="3" max="3" width="6.875" bestFit="1" customWidth="1"/>
    <col min="4" max="4" width="13" bestFit="1" customWidth="1"/>
    <col min="5" max="5" width="11.25" customWidth="1"/>
    <col min="8" max="8" width="11.625" customWidth="1"/>
    <col min="9" max="9" width="11.375" customWidth="1"/>
    <col min="10" max="10" width="11.5" customWidth="1"/>
    <col min="11" max="11" width="11.75" customWidth="1"/>
    <col min="12" max="12" width="11.5" customWidth="1"/>
  </cols>
  <sheetData>
    <row r="1" spans="1:15">
      <c r="A1" t="s">
        <v>27</v>
      </c>
      <c r="B1" t="s">
        <v>4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10</v>
      </c>
      <c r="K1" t="s">
        <v>35</v>
      </c>
      <c r="L1" t="s">
        <v>12</v>
      </c>
      <c r="M1" t="s">
        <v>36</v>
      </c>
      <c r="N1" t="s">
        <v>37</v>
      </c>
      <c r="O1" t="s">
        <v>38</v>
      </c>
    </row>
    <row r="2" spans="1:15">
      <c r="A2" s="16">
        <f>+'anexo 2 '!$B$7</f>
        <v>2014</v>
      </c>
      <c r="B2" t="e">
        <f>+'anexo 2 '!$G$7+'anexo 2 '!$E$7+'anexo 2 '!$F$7+'anexo 2 '!$H$7</f>
        <v>#VALUE!</v>
      </c>
      <c r="C2" s="16" t="str">
        <f>+'anexo 2 '!$M$5</f>
        <v>010102</v>
      </c>
      <c r="D2" s="17" t="str">
        <f>+'anexo 2 '!A12</f>
        <v>41100 Personal</v>
      </c>
      <c r="E2" s="18">
        <f>+'anexo 2 '!B12</f>
        <v>194000000</v>
      </c>
      <c r="F2" s="18">
        <f>+'anexo 2 '!C12</f>
        <v>0</v>
      </c>
      <c r="G2" s="18">
        <f>+'anexo 2 '!D12</f>
        <v>0</v>
      </c>
      <c r="H2" s="18">
        <f>+'anexo 2 '!E12</f>
        <v>194000000</v>
      </c>
      <c r="I2" s="18">
        <f>+'anexo 2 '!I12</f>
        <v>133237259.16</v>
      </c>
      <c r="J2" s="18">
        <f>+'anexo 2 '!J12</f>
        <v>133237259.16</v>
      </c>
      <c r="K2" s="18">
        <f>+'anexo 2 '!K12</f>
        <v>133237259.16</v>
      </c>
      <c r="L2" s="18">
        <f>+'anexo 2 '!L12</f>
        <v>122806067.52</v>
      </c>
      <c r="M2" s="18">
        <f>+'anexo 2 '!M12</f>
        <v>0</v>
      </c>
      <c r="N2" s="18">
        <f>+'anexo 2 '!N12</f>
        <v>60762740.840000004</v>
      </c>
      <c r="O2" s="18">
        <f>+'anexo 2 '!O12</f>
        <v>10431191.640000001</v>
      </c>
    </row>
    <row r="3" spans="1:15">
      <c r="A3" s="16">
        <f>+'anexo 2 '!$B$7</f>
        <v>2014</v>
      </c>
      <c r="B3" t="e">
        <f>+'anexo 2 '!$G$7+'anexo 2 '!$E$7+'anexo 2 '!$F$7+'anexo 2 '!$H$7</f>
        <v>#VALUE!</v>
      </c>
      <c r="C3" s="16" t="str">
        <f>+'anexo 2 '!$M$5</f>
        <v>010102</v>
      </c>
      <c r="D3" s="17" t="str">
        <f>+'anexo 2 '!A13</f>
        <v>41200 Bienes</v>
      </c>
      <c r="E3" s="18">
        <f>+'anexo 2 '!B13</f>
        <v>2340000</v>
      </c>
      <c r="F3" s="18">
        <f>+'anexo 2 '!C13</f>
        <v>0</v>
      </c>
      <c r="G3" s="18">
        <f>+'anexo 2 '!D13</f>
        <v>0</v>
      </c>
      <c r="H3" s="18">
        <f>+'anexo 2 '!E13</f>
        <v>2340000</v>
      </c>
      <c r="I3" s="18">
        <f>+'anexo 2 '!I13</f>
        <v>1366740.6</v>
      </c>
      <c r="J3" s="18">
        <f>+'anexo 2 '!J13</f>
        <v>1366740.6</v>
      </c>
      <c r="K3" s="18">
        <f>+'anexo 2 '!K13</f>
        <v>1366740.6</v>
      </c>
      <c r="L3" s="18">
        <f>+'anexo 2 '!L13</f>
        <v>1366740.6</v>
      </c>
      <c r="M3" s="18">
        <f>+'anexo 2 '!M13</f>
        <v>0</v>
      </c>
      <c r="N3" s="18">
        <f>+'anexo 2 '!N13</f>
        <v>973259.39999999991</v>
      </c>
      <c r="O3" s="18">
        <f>+'anexo 2 '!O13</f>
        <v>0</v>
      </c>
    </row>
    <row r="4" spans="1:15">
      <c r="A4" s="16">
        <f>+'anexo 2 '!$B$7</f>
        <v>2014</v>
      </c>
      <c r="B4" t="e">
        <f>+'anexo 2 '!$G$7+'anexo 2 '!$E$7+'anexo 2 '!$F$7+'anexo 2 '!$H$7</f>
        <v>#VALUE!</v>
      </c>
      <c r="C4" s="16" t="str">
        <f>+'anexo 2 '!$M$5</f>
        <v>010102</v>
      </c>
      <c r="D4" s="17" t="str">
        <f>+'anexo 2 '!A14</f>
        <v>41300 Servicios</v>
      </c>
      <c r="E4" s="18">
        <f>+'anexo 2 '!B14</f>
        <v>34230000</v>
      </c>
      <c r="F4" s="18">
        <f>+'anexo 2 '!C14</f>
        <v>0</v>
      </c>
      <c r="G4" s="18">
        <f>+'anexo 2 '!D14</f>
        <v>0</v>
      </c>
      <c r="H4" s="18">
        <f>+'anexo 2 '!E14</f>
        <v>34230000</v>
      </c>
      <c r="I4" s="18">
        <f>+'anexo 2 '!I14</f>
        <v>21162130.91</v>
      </c>
      <c r="J4" s="18">
        <f>+'anexo 2 '!J14</f>
        <v>21161809.789999999</v>
      </c>
      <c r="K4" s="18">
        <f>+'anexo 2 '!K14</f>
        <v>21161809.789999999</v>
      </c>
      <c r="L4" s="18">
        <f>+'anexo 2 '!L14</f>
        <v>21161809.789999999</v>
      </c>
      <c r="M4" s="18">
        <f>+'anexo 2 '!M14</f>
        <v>0</v>
      </c>
      <c r="N4" s="18">
        <f>+'anexo 2 '!N14</f>
        <v>13067869.09</v>
      </c>
      <c r="O4" s="18">
        <f>+'anexo 2 '!O14</f>
        <v>0</v>
      </c>
    </row>
    <row r="5" spans="1:15">
      <c r="A5" s="16">
        <f>+'anexo 2 '!$B$7</f>
        <v>2014</v>
      </c>
      <c r="B5" t="e">
        <f>+'anexo 2 '!$G$7+'anexo 2 '!$E$7+'anexo 2 '!$F$7+'anexo 2 '!$H$7</f>
        <v>#VALUE!</v>
      </c>
      <c r="C5" s="16" t="str">
        <f>+'anexo 2 '!$M$5</f>
        <v>010102</v>
      </c>
      <c r="D5" s="17" t="str">
        <f>+'anexo 2 '!A15</f>
        <v>51100 Bs.Capital</v>
      </c>
      <c r="E5" s="18">
        <f>+'anexo 2 '!B15</f>
        <v>740000</v>
      </c>
      <c r="F5" s="18">
        <f>+'anexo 2 '!C15</f>
        <v>0</v>
      </c>
      <c r="G5" s="18">
        <f>+'anexo 2 '!D15</f>
        <v>0</v>
      </c>
      <c r="H5" s="18">
        <f>+'anexo 2 '!E15</f>
        <v>740000</v>
      </c>
      <c r="I5" s="18">
        <f>+'anexo 2 '!I15</f>
        <v>67925</v>
      </c>
      <c r="J5" s="18">
        <f>+'anexo 2 '!J15</f>
        <v>67925</v>
      </c>
      <c r="K5" s="18">
        <f>+'anexo 2 '!K15</f>
        <v>67925</v>
      </c>
      <c r="L5" s="18">
        <f>+'anexo 2 '!L15</f>
        <v>67925</v>
      </c>
      <c r="M5" s="18">
        <f>+'anexo 2 '!M15</f>
        <v>0</v>
      </c>
      <c r="N5" s="18">
        <f>+'anexo 2 '!N15</f>
        <v>672075</v>
      </c>
      <c r="O5" s="18">
        <f>+'anexo 2 '!O15</f>
        <v>0</v>
      </c>
    </row>
    <row r="6" spans="1:15">
      <c r="A6" s="16">
        <f>+'anexo 2 '!$B$7</f>
        <v>2014</v>
      </c>
      <c r="B6" t="e">
        <f>+'anexo 2 '!$G$7+'anexo 2 '!$E$7+'anexo 2 '!$F$7+'anexo 2 '!$H$7</f>
        <v>#VALUE!</v>
      </c>
      <c r="C6" s="16" t="str">
        <f>+'anexo 2 '!$M$5</f>
        <v>010102</v>
      </c>
      <c r="D6" s="17" t="str">
        <f>+'anexo 2 '!A17</f>
        <v>43100 Transferencias</v>
      </c>
      <c r="E6" s="18">
        <f>+'anexo 2 '!B17</f>
        <v>22500</v>
      </c>
      <c r="F6" s="18">
        <f>+'anexo 2 '!C17</f>
        <v>0</v>
      </c>
      <c r="G6" s="18">
        <f>+'anexo 2 '!D17</f>
        <v>0</v>
      </c>
      <c r="H6" s="18">
        <f>+'anexo 2 '!E17</f>
        <v>22500</v>
      </c>
      <c r="I6" s="18">
        <f>+'anexo 2 '!I17</f>
        <v>0</v>
      </c>
      <c r="J6" s="18">
        <f>+'anexo 2 '!J17</f>
        <v>0</v>
      </c>
      <c r="K6" s="18">
        <f>+'anexo 2 '!K17</f>
        <v>0</v>
      </c>
      <c r="L6" s="18">
        <f>+'anexo 2 '!L17</f>
        <v>0</v>
      </c>
      <c r="M6" s="18">
        <f>+'anexo 2 '!M17</f>
        <v>0</v>
      </c>
      <c r="N6" s="18">
        <f>+'anexo 2 '!N17</f>
        <v>22500</v>
      </c>
      <c r="O6" s="18">
        <f>+'anexo 2 '!O17</f>
        <v>0</v>
      </c>
    </row>
    <row r="7" spans="1:15">
      <c r="A7" s="16">
        <f>+'anexo 2 '!$B$7</f>
        <v>2014</v>
      </c>
      <c r="B7" t="e">
        <f>+'anexo 2 '!$G$7+'anexo 2 '!$E$7+'anexo 2 '!$F$7+'anexo 2 '!$H$7</f>
        <v>#VALUE!</v>
      </c>
      <c r="C7" s="16" t="str">
        <f>+'anexo 2 '!$M$5</f>
        <v>010102</v>
      </c>
      <c r="D7" s="17" t="str">
        <f>+'anexo 2 '!A18</f>
        <v>74100 Deuda Ej. Anter.</v>
      </c>
      <c r="E7" s="18">
        <f>+'anexo 2 '!B18</f>
        <v>0</v>
      </c>
      <c r="F7" s="18">
        <f>+'anexo 2 '!C18</f>
        <v>0</v>
      </c>
      <c r="G7" s="18">
        <f>+'anexo 2 '!D18</f>
        <v>0</v>
      </c>
      <c r="H7" s="18">
        <f>+'anexo 2 '!E18</f>
        <v>0</v>
      </c>
      <c r="I7" s="18">
        <f>+'anexo 2 '!I18</f>
        <v>565998.78</v>
      </c>
      <c r="J7" s="18">
        <f>+'anexo 2 '!J18</f>
        <v>565998.78</v>
      </c>
      <c r="K7" s="18">
        <f>+'anexo 2 '!K18</f>
        <v>565998.78</v>
      </c>
      <c r="L7" s="18">
        <f>+'anexo 2 '!L18</f>
        <v>565998.78</v>
      </c>
      <c r="M7" s="18">
        <f>+'anexo 2 '!M18</f>
        <v>0</v>
      </c>
      <c r="N7" s="18">
        <f>+'anexo 2 '!N18</f>
        <v>-565998.78</v>
      </c>
      <c r="O7" s="18">
        <f>+'anexo 2 '!O18</f>
        <v>0</v>
      </c>
    </row>
    <row r="8" spans="1:15">
      <c r="D8" s="17" t="str">
        <f>+'anexo 2 '!A20</f>
        <v>TOTALES</v>
      </c>
      <c r="E8" s="18">
        <f>+'anexo 2 '!B20</f>
        <v>231332500</v>
      </c>
      <c r="F8" s="18">
        <f>+'anexo 2 '!C20</f>
        <v>0</v>
      </c>
      <c r="G8" s="18">
        <f>+'anexo 2 '!D20</f>
        <v>0</v>
      </c>
      <c r="H8" s="18">
        <f>+'anexo 2 '!E20</f>
        <v>231332500</v>
      </c>
      <c r="I8" s="18">
        <f>+'anexo 2 '!I20</f>
        <v>156400054.44999999</v>
      </c>
      <c r="J8" s="18">
        <f>+'anexo 2 '!J20</f>
        <v>156399733.32999998</v>
      </c>
      <c r="K8" s="18">
        <f>+'anexo 2 '!K20</f>
        <v>156399733.32999998</v>
      </c>
      <c r="L8" s="18">
        <f>+'anexo 2 '!L20</f>
        <v>145968541.69</v>
      </c>
      <c r="M8" s="18">
        <f>+'anexo 2 '!M20</f>
        <v>0</v>
      </c>
      <c r="N8" s="18">
        <f>+'anexo 2 '!N20</f>
        <v>74932445.549999997</v>
      </c>
      <c r="O8" s="18">
        <f>+'anexo 2 '!O20</f>
        <v>10431191.640000001</v>
      </c>
    </row>
    <row r="9" spans="1:15">
      <c r="D9" s="17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4"/>
  <sheetViews>
    <sheetView zoomScale="75" workbookViewId="0">
      <selection activeCell="I16" sqref="I16"/>
    </sheetView>
  </sheetViews>
  <sheetFormatPr baseColWidth="10" defaultRowHeight="12.75"/>
  <cols>
    <col min="1" max="1" width="7.5" customWidth="1"/>
    <col min="2" max="2" width="16.625" customWidth="1"/>
    <col min="3" max="3" width="12.5" style="120" customWidth="1"/>
    <col min="4" max="4" width="12" style="120" customWidth="1"/>
    <col min="5" max="5" width="3.125" style="120" customWidth="1"/>
    <col min="6" max="6" width="3" style="120" customWidth="1"/>
    <col min="7" max="7" width="3.125" style="120" customWidth="1"/>
    <col min="8" max="8" width="3.25" style="120" customWidth="1"/>
    <col min="9" max="9" width="12.75" style="120" bestFit="1" customWidth="1"/>
    <col min="10" max="10" width="12.875" style="120" customWidth="1"/>
    <col min="11" max="11" width="12.5" style="120" customWidth="1"/>
  </cols>
  <sheetData>
    <row r="1" spans="1:15" ht="15">
      <c r="A1" s="310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1"/>
      <c r="N1" s="1"/>
      <c r="O1" s="1"/>
    </row>
    <row r="3" spans="1:15">
      <c r="A3" s="2" t="s">
        <v>99</v>
      </c>
    </row>
    <row r="5" spans="1:15">
      <c r="A5" t="s">
        <v>163</v>
      </c>
      <c r="K5" s="120" t="s">
        <v>2</v>
      </c>
      <c r="L5" s="49" t="s">
        <v>162</v>
      </c>
    </row>
    <row r="7" spans="1:15">
      <c r="A7" t="s">
        <v>3</v>
      </c>
      <c r="B7" s="3">
        <v>2014</v>
      </c>
      <c r="D7" s="120" t="s">
        <v>4</v>
      </c>
      <c r="E7" s="131"/>
      <c r="F7" s="131"/>
      <c r="G7" s="131" t="s">
        <v>73</v>
      </c>
      <c r="H7" s="131"/>
    </row>
    <row r="8" spans="1:15" ht="13.5" thickBot="1"/>
    <row r="9" spans="1:15" s="8" customFormat="1" ht="10.5">
      <c r="A9" s="8" t="s">
        <v>100</v>
      </c>
      <c r="B9" s="318" t="s">
        <v>5</v>
      </c>
      <c r="C9" s="121" t="s">
        <v>9</v>
      </c>
      <c r="D9" s="121" t="s">
        <v>10</v>
      </c>
      <c r="E9" s="315" t="s">
        <v>101</v>
      </c>
      <c r="F9" s="315"/>
      <c r="G9" s="315"/>
      <c r="H9" s="315"/>
      <c r="I9" s="121" t="s">
        <v>102</v>
      </c>
      <c r="J9" s="121" t="s">
        <v>103</v>
      </c>
      <c r="K9" s="128" t="s">
        <v>104</v>
      </c>
    </row>
    <row r="10" spans="1:15" s="5" customFormat="1" ht="10.5">
      <c r="B10" s="319"/>
      <c r="C10" s="122" t="s">
        <v>105</v>
      </c>
      <c r="D10" s="126" t="s">
        <v>106</v>
      </c>
      <c r="E10" s="316" t="s">
        <v>107</v>
      </c>
      <c r="F10" s="316"/>
      <c r="G10" s="316"/>
      <c r="H10" s="316"/>
      <c r="I10" s="122" t="s">
        <v>93</v>
      </c>
      <c r="J10" s="122" t="s">
        <v>108</v>
      </c>
      <c r="K10" s="129" t="s">
        <v>109</v>
      </c>
    </row>
    <row r="11" spans="1:15" s="5" customFormat="1" ht="11.25" thickBot="1">
      <c r="B11" s="320"/>
      <c r="C11" s="123" t="s">
        <v>106</v>
      </c>
      <c r="D11" s="127"/>
      <c r="E11" s="317" t="s">
        <v>51</v>
      </c>
      <c r="F11" s="317"/>
      <c r="G11" s="317"/>
      <c r="H11" s="317"/>
      <c r="I11" s="123" t="s">
        <v>51</v>
      </c>
      <c r="J11" s="123" t="s">
        <v>106</v>
      </c>
      <c r="K11" s="130" t="s">
        <v>106</v>
      </c>
    </row>
    <row r="12" spans="1:15">
      <c r="B12" s="181"/>
      <c r="C12" s="185"/>
      <c r="D12" s="189"/>
      <c r="E12" s="312"/>
      <c r="F12" s="313"/>
      <c r="G12" s="313"/>
      <c r="H12" s="314"/>
      <c r="I12" s="189"/>
      <c r="J12" s="185"/>
      <c r="K12" s="195"/>
    </row>
    <row r="13" spans="1:15">
      <c r="B13" s="182" t="s">
        <v>124</v>
      </c>
      <c r="C13" s="186">
        <v>-50301916.5</v>
      </c>
      <c r="D13" s="190">
        <v>88024031.780000001</v>
      </c>
      <c r="E13" s="302">
        <v>88024031.780000001</v>
      </c>
      <c r="F13" s="303"/>
      <c r="G13" s="303"/>
      <c r="H13" s="304"/>
      <c r="I13" s="190">
        <v>78896370.299999997</v>
      </c>
      <c r="J13" s="187">
        <f>+D13-E13</f>
        <v>0</v>
      </c>
      <c r="K13" s="196">
        <f t="shared" ref="K13:K18" si="0">+E13-I13</f>
        <v>9127661.4800000042</v>
      </c>
    </row>
    <row r="14" spans="1:15">
      <c r="B14" s="182" t="s">
        <v>123</v>
      </c>
      <c r="C14" s="186">
        <v>551694.54</v>
      </c>
      <c r="D14" s="190">
        <v>551694.54</v>
      </c>
      <c r="E14" s="302">
        <v>551694.54</v>
      </c>
      <c r="F14" s="303"/>
      <c r="G14" s="303"/>
      <c r="H14" s="304"/>
      <c r="I14" s="190">
        <v>551694.54</v>
      </c>
      <c r="J14" s="187">
        <f>+D14-E14</f>
        <v>0</v>
      </c>
      <c r="K14" s="196">
        <f t="shared" si="0"/>
        <v>0</v>
      </c>
    </row>
    <row r="15" spans="1:15">
      <c r="B15" s="182" t="s">
        <v>125</v>
      </c>
      <c r="C15" s="186">
        <v>8291251.5099999998</v>
      </c>
      <c r="D15" s="190">
        <v>8293903.2300000004</v>
      </c>
      <c r="E15" s="302">
        <v>8293903.2300000004</v>
      </c>
      <c r="F15" s="303"/>
      <c r="G15" s="303"/>
      <c r="H15" s="304"/>
      <c r="I15" s="190">
        <v>8298474.2999999998</v>
      </c>
      <c r="J15" s="187">
        <f>+D15-E15</f>
        <v>0</v>
      </c>
      <c r="K15" s="196">
        <f t="shared" si="0"/>
        <v>-4571.0699999993667</v>
      </c>
    </row>
    <row r="16" spans="1:15">
      <c r="B16" s="182" t="s">
        <v>126</v>
      </c>
      <c r="C16" s="186">
        <v>47467</v>
      </c>
      <c r="D16" s="190">
        <v>47467</v>
      </c>
      <c r="E16" s="302">
        <v>47467</v>
      </c>
      <c r="F16" s="303"/>
      <c r="G16" s="303"/>
      <c r="H16" s="304"/>
      <c r="I16" s="190">
        <v>47467</v>
      </c>
      <c r="J16" s="187">
        <f>+D16-E16</f>
        <v>0</v>
      </c>
      <c r="K16" s="196">
        <f t="shared" si="0"/>
        <v>0</v>
      </c>
    </row>
    <row r="17" spans="1:11">
      <c r="B17" s="182" t="s">
        <v>166</v>
      </c>
      <c r="C17" s="187">
        <v>0</v>
      </c>
      <c r="D17" s="191">
        <v>0</v>
      </c>
      <c r="E17" s="302">
        <f>+D17</f>
        <v>0</v>
      </c>
      <c r="F17" s="303"/>
      <c r="G17" s="303"/>
      <c r="H17" s="304"/>
      <c r="I17" s="190">
        <v>0</v>
      </c>
      <c r="J17" s="187">
        <f>+D17-E17</f>
        <v>0</v>
      </c>
      <c r="K17" s="196">
        <f t="shared" si="0"/>
        <v>0</v>
      </c>
    </row>
    <row r="18" spans="1:11">
      <c r="B18" s="182" t="s">
        <v>128</v>
      </c>
      <c r="C18" s="186">
        <v>0</v>
      </c>
      <c r="D18" s="190">
        <v>0</v>
      </c>
      <c r="E18" s="302">
        <v>0</v>
      </c>
      <c r="F18" s="303"/>
      <c r="G18" s="303"/>
      <c r="H18" s="304"/>
      <c r="I18" s="190">
        <v>0</v>
      </c>
      <c r="J18" s="187">
        <f>D18-E18</f>
        <v>0</v>
      </c>
      <c r="K18" s="196">
        <f t="shared" si="0"/>
        <v>0</v>
      </c>
    </row>
    <row r="19" spans="1:11" ht="13.5" thickBot="1">
      <c r="B19" s="183"/>
      <c r="C19" s="187"/>
      <c r="E19" s="246"/>
      <c r="F19" s="247"/>
      <c r="G19" s="247"/>
      <c r="H19" s="248"/>
      <c r="J19" s="187"/>
      <c r="K19" s="196"/>
    </row>
    <row r="20" spans="1:11">
      <c r="B20" s="198" t="s">
        <v>26</v>
      </c>
      <c r="C20" s="199">
        <f>SUM(C13:C19)</f>
        <v>-41411503.450000003</v>
      </c>
      <c r="D20" s="200">
        <f>SUM(D13:D18)</f>
        <v>96917096.550000012</v>
      </c>
      <c r="E20" s="307">
        <f>SUM(E13:E19)</f>
        <v>96917096.550000012</v>
      </c>
      <c r="F20" s="308"/>
      <c r="G20" s="308"/>
      <c r="H20" s="309"/>
      <c r="I20" s="200">
        <f>SUM(I13:I18)</f>
        <v>87794006.140000001</v>
      </c>
      <c r="J20" s="199">
        <f>SUM(J13:J19)</f>
        <v>0</v>
      </c>
      <c r="K20" s="201">
        <f>SUM(K13:K19)</f>
        <v>9123090.4100000039</v>
      </c>
    </row>
    <row r="21" spans="1:11" ht="13.5" thickBot="1">
      <c r="B21" s="184"/>
      <c r="C21" s="188"/>
      <c r="D21" s="192"/>
      <c r="E21" s="193"/>
      <c r="F21" s="161"/>
      <c r="G21" s="161"/>
      <c r="H21" s="194"/>
      <c r="I21" s="192"/>
      <c r="J21" s="188"/>
      <c r="K21" s="197"/>
    </row>
    <row r="22" spans="1:11">
      <c r="C22" s="124">
        <f>+'anexo 2 '!I20-2234851.18-'Anexo 2 Bis'!C20</f>
        <v>195576706.71999997</v>
      </c>
      <c r="D22" s="124">
        <f>+'anexo 2 '!J20-1928773.4-'Anexo 2 Bis'!D20</f>
        <v>57553863.379999965</v>
      </c>
      <c r="E22" s="305">
        <f>+'anexo 2 '!K20-'Anexo 2 Bis'!E20:H20-1928773.4</f>
        <v>57553863.379999973</v>
      </c>
      <c r="F22" s="305"/>
      <c r="G22" s="305"/>
      <c r="H22" s="305"/>
      <c r="I22" s="124">
        <f>+'anexo 2 '!L20-1872802.41-'Anexo 2 Bis'!I20</f>
        <v>56301733.140000001</v>
      </c>
      <c r="J22" s="124"/>
      <c r="K22" s="124">
        <f>+'anexo 2 '!O20-55970.99-'Anexo 2 Bis'!K20</f>
        <v>1252130.2399999965</v>
      </c>
    </row>
    <row r="23" spans="1:11">
      <c r="E23" s="306"/>
      <c r="F23" s="306"/>
      <c r="G23" s="306"/>
      <c r="H23" s="306"/>
    </row>
    <row r="24" spans="1:11" s="43" customFormat="1" ht="21" customHeight="1">
      <c r="A24" s="41"/>
      <c r="B24" s="42"/>
      <c r="C24" s="125"/>
      <c r="D24" s="278"/>
      <c r="E24" s="278"/>
      <c r="F24" s="278"/>
      <c r="G24" s="278"/>
      <c r="H24" s="279"/>
      <c r="I24" s="279"/>
      <c r="J24" s="280"/>
      <c r="K24" s="277"/>
    </row>
    <row r="25" spans="1:11" s="43" customFormat="1" ht="9" customHeight="1">
      <c r="A25" s="41"/>
      <c r="B25" s="44"/>
      <c r="C25" s="125"/>
      <c r="D25" s="281"/>
      <c r="E25" s="281"/>
      <c r="F25" s="281"/>
      <c r="G25" s="281"/>
      <c r="H25" s="279"/>
      <c r="I25" s="279"/>
      <c r="J25" s="276"/>
      <c r="K25" s="277"/>
    </row>
    <row r="26" spans="1:11" s="43" customFormat="1" ht="9.75" customHeight="1">
      <c r="A26" s="41"/>
      <c r="B26" s="44"/>
      <c r="C26" s="125"/>
      <c r="D26" s="281"/>
      <c r="E26" s="281"/>
      <c r="F26" s="281"/>
      <c r="G26" s="281"/>
      <c r="H26" s="279"/>
      <c r="I26" s="279"/>
      <c r="J26" s="276"/>
      <c r="K26" s="277"/>
    </row>
    <row r="34" spans="3:3">
      <c r="C34" s="125"/>
    </row>
  </sheetData>
  <mergeCells count="21">
    <mergeCell ref="E16:H16"/>
    <mergeCell ref="E18:H18"/>
    <mergeCell ref="E14:H14"/>
    <mergeCell ref="E15:H15"/>
    <mergeCell ref="A1:L1"/>
    <mergeCell ref="E12:H12"/>
    <mergeCell ref="E13:H13"/>
    <mergeCell ref="E9:H9"/>
    <mergeCell ref="E10:H10"/>
    <mergeCell ref="E11:H11"/>
    <mergeCell ref="B9:B11"/>
    <mergeCell ref="D26:I26"/>
    <mergeCell ref="J26:K26"/>
    <mergeCell ref="E17:H17"/>
    <mergeCell ref="D24:I24"/>
    <mergeCell ref="J24:K24"/>
    <mergeCell ref="D25:I25"/>
    <mergeCell ref="J25:K25"/>
    <mergeCell ref="E22:H22"/>
    <mergeCell ref="E23:H23"/>
    <mergeCell ref="E20:H20"/>
  </mergeCells>
  <phoneticPr fontId="0" type="noConversion"/>
  <printOptions horizontalCentered="1"/>
  <pageMargins left="1.3779527559055118" right="0.75" top="1.7716535433070868" bottom="1" header="0" footer="0"/>
  <pageSetup paperSize="9" scale="9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topLeftCell="D1" workbookViewId="0">
      <selection activeCell="K1" sqref="K1"/>
    </sheetView>
  </sheetViews>
  <sheetFormatPr baseColWidth="10" defaultRowHeight="12.75"/>
  <cols>
    <col min="1" max="1" width="4.875" bestFit="1" customWidth="1"/>
    <col min="2" max="2" width="1.875" bestFit="1" customWidth="1"/>
    <col min="3" max="3" width="6.875" bestFit="1" customWidth="1"/>
    <col min="4" max="4" width="13" bestFit="1" customWidth="1"/>
    <col min="5" max="5" width="12.5" customWidth="1"/>
    <col min="6" max="6" width="11.75" customWidth="1"/>
    <col min="7" max="8" width="11.375" customWidth="1"/>
    <col min="10" max="10" width="12.625" customWidth="1"/>
  </cols>
  <sheetData>
    <row r="1" spans="1:10">
      <c r="A1" t="s">
        <v>27</v>
      </c>
      <c r="B1" t="s">
        <v>4</v>
      </c>
      <c r="C1" t="s">
        <v>28</v>
      </c>
      <c r="D1" t="s">
        <v>29</v>
      </c>
      <c r="E1" t="s">
        <v>110</v>
      </c>
      <c r="F1" t="s">
        <v>10</v>
      </c>
      <c r="G1" t="s">
        <v>35</v>
      </c>
      <c r="H1" t="s">
        <v>12</v>
      </c>
      <c r="I1" t="s">
        <v>111</v>
      </c>
      <c r="J1" t="s">
        <v>112</v>
      </c>
    </row>
    <row r="2" spans="1:10">
      <c r="A2" s="16">
        <f>+'Anexo 2 Bis'!$B$7</f>
        <v>2014</v>
      </c>
      <c r="B2" t="e">
        <f>+'Anexo 2 Bis'!$G$7+'Anexo 2 Bis'!$E$7+'Anexo 2 Bis'!$F$7+'Anexo 2 Bis'!$H$7</f>
        <v>#VALUE!</v>
      </c>
      <c r="C2" s="16" t="str">
        <f>+'Anexo 2 Bis'!$L$5</f>
        <v>010102</v>
      </c>
      <c r="D2" s="18" t="str">
        <f>+'Anexo 2 Bis'!B13</f>
        <v>41100 Personal</v>
      </c>
      <c r="E2" s="18">
        <f>+'Anexo 2 Bis'!C13</f>
        <v>-50301916.5</v>
      </c>
      <c r="F2" s="18">
        <f>+'Anexo 2 Bis'!D13</f>
        <v>88024031.780000001</v>
      </c>
      <c r="G2" s="18">
        <f>+'Anexo 2 Bis'!E13</f>
        <v>88024031.780000001</v>
      </c>
      <c r="H2" s="18">
        <f>+'Anexo 2 Bis'!I13</f>
        <v>78896370.299999997</v>
      </c>
      <c r="I2" s="18">
        <f>+'Anexo 2 Bis'!J13</f>
        <v>0</v>
      </c>
      <c r="J2" s="18">
        <f>+'Anexo 2 Bis'!K13</f>
        <v>9127661.4800000042</v>
      </c>
    </row>
    <row r="3" spans="1:10">
      <c r="A3" s="16">
        <f>+'Anexo 2 Bis'!$B$7</f>
        <v>2014</v>
      </c>
      <c r="B3" t="e">
        <f>+'Anexo 2 Bis'!$G$7+'Anexo 2 Bis'!$E$7+'Anexo 2 Bis'!$F$7+'Anexo 2 Bis'!$H$7</f>
        <v>#VALUE!</v>
      </c>
      <c r="C3" s="16" t="str">
        <f>+'Anexo 2 Bis'!$L$5</f>
        <v>010102</v>
      </c>
      <c r="D3" s="18" t="str">
        <f>+'Anexo 2 Bis'!B14</f>
        <v>41200 Bienes</v>
      </c>
      <c r="E3" s="18">
        <f>+'Anexo 2 Bis'!C14</f>
        <v>551694.54</v>
      </c>
      <c r="F3" s="18">
        <f>+'Anexo 2 Bis'!D14</f>
        <v>551694.54</v>
      </c>
      <c r="G3" s="18">
        <f>+'Anexo 2 Bis'!E14</f>
        <v>551694.54</v>
      </c>
      <c r="H3" s="18">
        <f>+'Anexo 2 Bis'!I14</f>
        <v>551694.54</v>
      </c>
      <c r="I3" s="18">
        <f>+'Anexo 2 Bis'!J14</f>
        <v>0</v>
      </c>
      <c r="J3" s="18">
        <f>+'Anexo 2 Bis'!K14</f>
        <v>0</v>
      </c>
    </row>
    <row r="4" spans="1:10">
      <c r="A4" s="16">
        <f>+'Anexo 2 Bis'!$B$7</f>
        <v>2014</v>
      </c>
      <c r="B4" t="e">
        <f>+'Anexo 2 Bis'!$G$7+'Anexo 2 Bis'!$E$7+'Anexo 2 Bis'!$F$7+'Anexo 2 Bis'!$H$7</f>
        <v>#VALUE!</v>
      </c>
      <c r="C4" s="16" t="str">
        <f>+'Anexo 2 Bis'!$L$5</f>
        <v>010102</v>
      </c>
      <c r="D4" s="18" t="str">
        <f>+'Anexo 2 Bis'!B15</f>
        <v>41300 Servicios</v>
      </c>
      <c r="E4" s="18">
        <f>+'Anexo 2 Bis'!C15</f>
        <v>8291251.5099999998</v>
      </c>
      <c r="F4" s="18">
        <f>+'Anexo 2 Bis'!D15</f>
        <v>8293903.2300000004</v>
      </c>
      <c r="G4" s="18">
        <f>+'Anexo 2 Bis'!E15</f>
        <v>8293903.2300000004</v>
      </c>
      <c r="H4" s="18">
        <f>+'Anexo 2 Bis'!I15</f>
        <v>8298474.2999999998</v>
      </c>
      <c r="I4" s="18">
        <f>+'Anexo 2 Bis'!J15</f>
        <v>0</v>
      </c>
      <c r="J4" s="18">
        <f>+'Anexo 2 Bis'!K15</f>
        <v>-4571.0699999993667</v>
      </c>
    </row>
    <row r="5" spans="1:10">
      <c r="A5" s="16">
        <f>+'Anexo 2 Bis'!$B$7</f>
        <v>2014</v>
      </c>
      <c r="B5" t="e">
        <f>+'Anexo 2 Bis'!$G$7+'Anexo 2 Bis'!$E$7+'Anexo 2 Bis'!$F$7+'Anexo 2 Bis'!$H$7</f>
        <v>#VALUE!</v>
      </c>
      <c r="C5" s="16" t="str">
        <f>+'Anexo 2 Bis'!$L$5</f>
        <v>010102</v>
      </c>
      <c r="D5" s="18" t="str">
        <f>+'Anexo 2 Bis'!B16</f>
        <v>51100 Bs.Capital</v>
      </c>
      <c r="E5" s="18">
        <f>+'Anexo 2 Bis'!C16</f>
        <v>47467</v>
      </c>
      <c r="F5" s="18">
        <f>+'Anexo 2 Bis'!D16</f>
        <v>47467</v>
      </c>
      <c r="G5" s="18">
        <f>+'Anexo 2 Bis'!E16</f>
        <v>47467</v>
      </c>
      <c r="H5" s="18">
        <f>+'Anexo 2 Bis'!I16</f>
        <v>47467</v>
      </c>
      <c r="I5" s="18">
        <f>+'Anexo 2 Bis'!J16</f>
        <v>0</v>
      </c>
      <c r="J5" s="18">
        <f>+'Anexo 2 Bis'!K16</f>
        <v>0</v>
      </c>
    </row>
    <row r="6" spans="1:10">
      <c r="A6" s="16">
        <f>+'Anexo 2 Bis'!$B$7</f>
        <v>2014</v>
      </c>
      <c r="B6" t="e">
        <f>+'Anexo 2 Bis'!$G$7+'Anexo 2 Bis'!$E$7+'Anexo 2 Bis'!$F$7+'Anexo 2 Bis'!$H$7</f>
        <v>#VALUE!</v>
      </c>
      <c r="C6" s="16" t="str">
        <f>+'Anexo 2 Bis'!$L$5</f>
        <v>010102</v>
      </c>
      <c r="D6" s="18" t="str">
        <f>+'Anexo 2 Bis'!B17</f>
        <v>41300 Trasferencias</v>
      </c>
      <c r="E6" s="18">
        <f>+'Anexo 2 Bis'!C17</f>
        <v>0</v>
      </c>
      <c r="F6" s="18">
        <f>+'Anexo 2 Bis'!D17</f>
        <v>0</v>
      </c>
      <c r="G6" s="18">
        <f>+'Anexo 2 Bis'!E17</f>
        <v>0</v>
      </c>
      <c r="H6" s="18">
        <f>+'Anexo 2 Bis'!I17</f>
        <v>0</v>
      </c>
      <c r="I6" s="18">
        <f>+'Anexo 2 Bis'!J17</f>
        <v>0</v>
      </c>
      <c r="J6" s="18">
        <f>+'Anexo 2 Bis'!K17</f>
        <v>0</v>
      </c>
    </row>
    <row r="7" spans="1:10">
      <c r="A7" s="16">
        <f>+'Anexo 2 Bis'!$B$7</f>
        <v>2014</v>
      </c>
      <c r="B7" t="e">
        <f>+'Anexo 2 Bis'!$G$7+'Anexo 2 Bis'!$E$7+'Anexo 2 Bis'!$F$7+'Anexo 2 Bis'!$H$7</f>
        <v>#VALUE!</v>
      </c>
      <c r="C7" s="16" t="str">
        <f>+'Anexo 2 Bis'!$L$5</f>
        <v>010102</v>
      </c>
      <c r="D7" s="18" t="str">
        <f>+'Anexo 2 Bis'!B18</f>
        <v>74100 Deuda Ej.Anter</v>
      </c>
      <c r="E7" s="18">
        <f>+'Anexo 2 Bis'!C18</f>
        <v>0</v>
      </c>
      <c r="F7" s="18" t="e">
        <f>+'Anexo 2 Bis'!#REF!</f>
        <v>#REF!</v>
      </c>
      <c r="G7" s="18">
        <f>+'Anexo 2 Bis'!E18</f>
        <v>0</v>
      </c>
      <c r="H7" s="18" t="e">
        <f>+'Anexo 2 Bis'!#REF!</f>
        <v>#REF!</v>
      </c>
      <c r="I7" s="18">
        <f>+'Anexo 2 Bis'!J18</f>
        <v>0</v>
      </c>
      <c r="J7" s="18">
        <f>+'Anexo 2 Bis'!K18</f>
        <v>0</v>
      </c>
    </row>
    <row r="8" spans="1:10">
      <c r="A8" s="16"/>
      <c r="C8" s="16"/>
      <c r="D8" s="18" t="str">
        <f>+'Anexo 2 Bis'!B20</f>
        <v>TOTALES</v>
      </c>
      <c r="E8" s="18">
        <f>+'Anexo 2 Bis'!C20</f>
        <v>-41411503.450000003</v>
      </c>
      <c r="F8" s="18">
        <f>+'Anexo 2 Bis'!D20</f>
        <v>96917096.550000012</v>
      </c>
      <c r="G8" s="18">
        <f>+'Anexo 2 Bis'!E20</f>
        <v>96917096.550000012</v>
      </c>
      <c r="H8" s="18">
        <f>+'Anexo 2 Bis'!I20</f>
        <v>87794006.140000001</v>
      </c>
      <c r="I8" s="18">
        <f>+'Anexo 2 Bis'!J20</f>
        <v>0</v>
      </c>
      <c r="J8" s="18">
        <f>+'Anexo 2 Bis'!K20</f>
        <v>9123090.4100000039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topLeftCell="B1" zoomScale="75" workbookViewId="0">
      <selection activeCell="G8" sqref="G8"/>
    </sheetView>
  </sheetViews>
  <sheetFormatPr baseColWidth="10" defaultRowHeight="12.75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>
      <c r="A1" s="310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1"/>
      <c r="N1" s="1"/>
      <c r="O1" s="1"/>
    </row>
    <row r="3" spans="1:15">
      <c r="A3" s="2" t="s">
        <v>84</v>
      </c>
    </row>
    <row r="4" spans="1:15">
      <c r="B4" s="2" t="s">
        <v>85</v>
      </c>
    </row>
    <row r="5" spans="1:15">
      <c r="A5" t="s">
        <v>167</v>
      </c>
      <c r="K5" t="s">
        <v>2</v>
      </c>
      <c r="L5" s="49" t="s">
        <v>162</v>
      </c>
    </row>
    <row r="7" spans="1:15">
      <c r="A7" t="s">
        <v>3</v>
      </c>
      <c r="B7" s="3">
        <v>2014</v>
      </c>
      <c r="D7" t="s">
        <v>4</v>
      </c>
      <c r="E7" s="52"/>
      <c r="F7" s="52"/>
      <c r="G7" s="52" t="s">
        <v>73</v>
      </c>
      <c r="H7" s="52"/>
    </row>
    <row r="8" spans="1:15" ht="13.5" thickBot="1"/>
    <row r="9" spans="1:15" s="5" customFormat="1" ht="10.5">
      <c r="B9" s="331" t="s">
        <v>5</v>
      </c>
      <c r="C9" s="321" t="s">
        <v>86</v>
      </c>
      <c r="D9" s="321" t="s">
        <v>87</v>
      </c>
      <c r="E9" s="321"/>
      <c r="F9" s="321"/>
      <c r="G9" s="321"/>
      <c r="H9" s="321"/>
      <c r="I9" s="321" t="s">
        <v>88</v>
      </c>
      <c r="J9" s="4" t="s">
        <v>89</v>
      </c>
      <c r="K9" s="321" t="s">
        <v>90</v>
      </c>
      <c r="L9" s="45" t="s">
        <v>91</v>
      </c>
    </row>
    <row r="10" spans="1:15" s="5" customFormat="1" ht="10.5">
      <c r="B10" s="332"/>
      <c r="C10" s="322"/>
      <c r="D10" s="329" t="s">
        <v>16</v>
      </c>
      <c r="E10" s="329"/>
      <c r="F10" s="329"/>
      <c r="G10" s="329"/>
      <c r="H10" s="329"/>
      <c r="I10" s="322"/>
      <c r="J10" s="6" t="s">
        <v>92</v>
      </c>
      <c r="K10" s="322"/>
      <c r="L10" s="46" t="s">
        <v>93</v>
      </c>
    </row>
    <row r="11" spans="1:15" s="5" customFormat="1" ht="10.5">
      <c r="B11" s="332"/>
      <c r="C11" s="322"/>
      <c r="D11" s="322" t="s">
        <v>23</v>
      </c>
      <c r="E11" s="322" t="s">
        <v>24</v>
      </c>
      <c r="F11" s="322"/>
      <c r="G11" s="322"/>
      <c r="H11" s="322"/>
      <c r="I11" s="322"/>
      <c r="J11" s="6" t="s">
        <v>94</v>
      </c>
      <c r="K11" s="322"/>
      <c r="L11" s="46" t="s">
        <v>51</v>
      </c>
    </row>
    <row r="12" spans="1:15" s="5" customFormat="1" ht="11.25" thickBot="1">
      <c r="B12" s="333"/>
      <c r="C12" s="323"/>
      <c r="D12" s="323"/>
      <c r="E12" s="323"/>
      <c r="F12" s="323"/>
      <c r="G12" s="323"/>
      <c r="H12" s="323"/>
      <c r="I12" s="323"/>
      <c r="J12" s="7" t="s">
        <v>51</v>
      </c>
      <c r="K12" s="323"/>
      <c r="L12" s="47"/>
    </row>
    <row r="13" spans="1:15" s="5" customFormat="1" ht="10.5">
      <c r="B13" s="61"/>
      <c r="C13" s="62"/>
      <c r="D13" s="62"/>
      <c r="E13" s="328"/>
      <c r="F13" s="328"/>
      <c r="G13" s="328"/>
      <c r="H13" s="328"/>
      <c r="I13" s="62"/>
      <c r="J13" s="62"/>
      <c r="K13" s="62"/>
      <c r="L13" s="63"/>
    </row>
    <row r="14" spans="1:15" s="5" customFormat="1" ht="10.5">
      <c r="B14" s="64"/>
      <c r="C14" s="65"/>
      <c r="D14" s="65"/>
      <c r="E14" s="324"/>
      <c r="F14" s="324"/>
      <c r="G14" s="324"/>
      <c r="H14" s="324"/>
      <c r="I14" s="65"/>
      <c r="J14" s="65"/>
      <c r="K14" s="65"/>
      <c r="L14" s="66"/>
    </row>
    <row r="15" spans="1:15" s="5" customFormat="1" ht="10.5">
      <c r="B15" s="64"/>
      <c r="C15" s="65"/>
      <c r="D15" s="65"/>
      <c r="E15" s="324"/>
      <c r="F15" s="324"/>
      <c r="G15" s="324"/>
      <c r="H15" s="324"/>
      <c r="I15" s="65"/>
      <c r="J15" s="65"/>
      <c r="K15" s="65"/>
      <c r="L15" s="66"/>
    </row>
    <row r="16" spans="1:15" s="5" customFormat="1" ht="10.5">
      <c r="B16" s="64"/>
      <c r="C16" s="65"/>
      <c r="D16" s="65"/>
      <c r="E16" s="324"/>
      <c r="F16" s="324"/>
      <c r="G16" s="324"/>
      <c r="H16" s="324"/>
      <c r="I16" s="65"/>
      <c r="J16" s="65"/>
      <c r="K16" s="65"/>
      <c r="L16" s="66"/>
    </row>
    <row r="17" spans="1:12" s="5" customFormat="1" ht="10.5">
      <c r="B17" s="64"/>
      <c r="C17" s="65"/>
      <c r="D17" s="65"/>
      <c r="E17" s="324"/>
      <c r="F17" s="324"/>
      <c r="G17" s="324"/>
      <c r="H17" s="324"/>
      <c r="I17" s="65"/>
      <c r="J17" s="65"/>
      <c r="K17" s="65"/>
      <c r="L17" s="66"/>
    </row>
    <row r="18" spans="1:12" s="5" customFormat="1" ht="10.5">
      <c r="B18" s="64"/>
      <c r="C18" s="65"/>
      <c r="D18" s="325" t="s">
        <v>113</v>
      </c>
      <c r="E18" s="326"/>
      <c r="F18" s="326"/>
      <c r="G18" s="326"/>
      <c r="H18" s="326"/>
      <c r="I18" s="327"/>
      <c r="J18" s="65"/>
      <c r="K18" s="65"/>
      <c r="L18" s="66"/>
    </row>
    <row r="19" spans="1:12" s="5" customFormat="1" ht="10.5">
      <c r="B19" s="64"/>
      <c r="C19" s="65"/>
      <c r="D19" s="65"/>
      <c r="E19" s="324"/>
      <c r="F19" s="324"/>
      <c r="G19" s="324"/>
      <c r="H19" s="324"/>
      <c r="I19" s="65"/>
      <c r="J19" s="65"/>
      <c r="K19" s="65"/>
      <c r="L19" s="66"/>
    </row>
    <row r="20" spans="1:12" s="5" customFormat="1" ht="10.5">
      <c r="B20" s="64"/>
      <c r="C20" s="65"/>
      <c r="D20" s="65"/>
      <c r="E20" s="324"/>
      <c r="F20" s="324"/>
      <c r="G20" s="324"/>
      <c r="H20" s="324"/>
      <c r="I20" s="65"/>
      <c r="J20" s="65"/>
      <c r="K20" s="65"/>
      <c r="L20" s="66"/>
    </row>
    <row r="21" spans="1:12" s="5" customFormat="1" ht="10.5">
      <c r="B21" s="64"/>
      <c r="C21" s="65"/>
      <c r="D21" s="65"/>
      <c r="E21" s="324"/>
      <c r="F21" s="324"/>
      <c r="G21" s="324"/>
      <c r="H21" s="324"/>
      <c r="I21" s="65"/>
      <c r="J21" s="65"/>
      <c r="K21" s="65"/>
      <c r="L21" s="66"/>
    </row>
    <row r="22" spans="1:12" s="5" customFormat="1" ht="10.5">
      <c r="B22" s="64"/>
      <c r="C22" s="65"/>
      <c r="D22" s="65"/>
      <c r="E22" s="324"/>
      <c r="F22" s="324"/>
      <c r="G22" s="324"/>
      <c r="H22" s="324"/>
      <c r="I22" s="65"/>
      <c r="J22" s="65"/>
      <c r="K22" s="65"/>
      <c r="L22" s="66"/>
    </row>
    <row r="23" spans="1:12" s="5" customFormat="1" ht="10.5">
      <c r="B23" s="64"/>
      <c r="C23" s="65"/>
      <c r="D23" s="65"/>
      <c r="E23" s="324"/>
      <c r="F23" s="324"/>
      <c r="G23" s="324"/>
      <c r="H23" s="324"/>
      <c r="I23" s="65"/>
      <c r="J23" s="65"/>
      <c r="K23" s="65"/>
      <c r="L23" s="66"/>
    </row>
    <row r="24" spans="1:12" s="5" customFormat="1" ht="10.5">
      <c r="B24" s="64"/>
      <c r="C24" s="65"/>
      <c r="D24" s="65"/>
      <c r="E24" s="324"/>
      <c r="F24" s="324"/>
      <c r="G24" s="324"/>
      <c r="H24" s="324"/>
      <c r="I24" s="65"/>
      <c r="J24" s="65"/>
      <c r="K24" s="65"/>
      <c r="L24" s="66"/>
    </row>
    <row r="25" spans="1:12" s="5" customFormat="1" ht="10.5">
      <c r="B25" s="64"/>
      <c r="C25" s="65"/>
      <c r="D25" s="65"/>
      <c r="E25" s="324"/>
      <c r="F25" s="324"/>
      <c r="G25" s="324"/>
      <c r="H25" s="324"/>
      <c r="I25" s="65"/>
      <c r="J25" s="65"/>
      <c r="K25" s="65"/>
      <c r="L25" s="66"/>
    </row>
    <row r="26" spans="1:12" s="5" customFormat="1" ht="10.5">
      <c r="B26" s="67"/>
      <c r="C26" s="68"/>
      <c r="D26" s="68"/>
      <c r="E26" s="330"/>
      <c r="F26" s="330"/>
      <c r="G26" s="330"/>
      <c r="H26" s="330"/>
      <c r="I26" s="68"/>
      <c r="J26" s="68"/>
      <c r="K26" s="68"/>
      <c r="L26" s="69">
        <v>0</v>
      </c>
    </row>
    <row r="27" spans="1:12" s="5" customFormat="1" ht="11.25" thickBot="1">
      <c r="B27" s="70"/>
      <c r="C27" s="48"/>
      <c r="D27" s="48"/>
      <c r="E27" s="48"/>
      <c r="F27" s="48"/>
      <c r="G27" s="48"/>
      <c r="H27" s="48"/>
      <c r="I27" s="48"/>
      <c r="J27" s="48"/>
      <c r="K27" s="48"/>
      <c r="L27" s="71"/>
    </row>
    <row r="28" spans="1:12" s="5" customFormat="1" ht="10.5"/>
    <row r="29" spans="1:12" s="43" customFormat="1" ht="21" customHeight="1">
      <c r="A29" s="41"/>
      <c r="B29" s="42"/>
      <c r="D29" s="278"/>
      <c r="E29" s="278"/>
      <c r="F29" s="278"/>
      <c r="G29" s="278"/>
      <c r="H29" s="279"/>
      <c r="I29" s="279"/>
      <c r="J29" s="278"/>
      <c r="K29" s="279"/>
    </row>
    <row r="30" spans="1:12" s="43" customFormat="1" ht="9" customHeight="1">
      <c r="A30" s="41"/>
      <c r="B30" s="44"/>
      <c r="D30" s="281"/>
      <c r="E30" s="281"/>
      <c r="F30" s="281"/>
      <c r="G30" s="281"/>
      <c r="H30" s="279"/>
      <c r="I30" s="279"/>
      <c r="J30" s="281"/>
      <c r="K30" s="279"/>
    </row>
    <row r="31" spans="1:12" s="43" customFormat="1" ht="9.75" customHeight="1">
      <c r="A31" s="41"/>
      <c r="B31" s="44"/>
      <c r="D31" s="281"/>
      <c r="E31" s="281"/>
      <c r="F31" s="281"/>
      <c r="G31" s="281"/>
      <c r="H31" s="279"/>
      <c r="I31" s="279"/>
      <c r="J31" s="281"/>
      <c r="K31" s="279"/>
    </row>
  </sheetData>
  <mergeCells count="29">
    <mergeCell ref="A1:L1"/>
    <mergeCell ref="D29:I29"/>
    <mergeCell ref="J29:K29"/>
    <mergeCell ref="E13:H13"/>
    <mergeCell ref="E14:H14"/>
    <mergeCell ref="E15:H15"/>
    <mergeCell ref="D9:H9"/>
    <mergeCell ref="D10:H10"/>
    <mergeCell ref="E23:H23"/>
    <mergeCell ref="E16:H16"/>
    <mergeCell ref="E25:H25"/>
    <mergeCell ref="E26:H26"/>
    <mergeCell ref="B9:B12"/>
    <mergeCell ref="C9:C12"/>
    <mergeCell ref="D11:D12"/>
    <mergeCell ref="E11:H12"/>
    <mergeCell ref="D30:I30"/>
    <mergeCell ref="J30:K30"/>
    <mergeCell ref="D31:I31"/>
    <mergeCell ref="J31:K31"/>
    <mergeCell ref="I9:I12"/>
    <mergeCell ref="K9:K12"/>
    <mergeCell ref="E17:H17"/>
    <mergeCell ref="E19:H19"/>
    <mergeCell ref="D18:I18"/>
    <mergeCell ref="E24:H24"/>
    <mergeCell ref="E20:H20"/>
    <mergeCell ref="E21:H21"/>
    <mergeCell ref="E22:H2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D10" sqref="D10"/>
    </sheetView>
  </sheetViews>
  <sheetFormatPr baseColWidth="10" defaultRowHeight="12.75"/>
  <cols>
    <col min="6" max="6" width="13.875" customWidth="1"/>
    <col min="7" max="7" width="12.625" customWidth="1"/>
  </cols>
  <sheetData>
    <row r="1" spans="1:11">
      <c r="A1" t="s">
        <v>27</v>
      </c>
      <c r="B1" t="s">
        <v>4</v>
      </c>
      <c r="C1" t="s">
        <v>28</v>
      </c>
      <c r="D1" t="s">
        <v>29</v>
      </c>
      <c r="E1" t="s">
        <v>95</v>
      </c>
      <c r="F1" t="s">
        <v>31</v>
      </c>
      <c r="G1" t="s">
        <v>32</v>
      </c>
      <c r="H1" t="s">
        <v>96</v>
      </c>
      <c r="I1" t="s">
        <v>97</v>
      </c>
      <c r="J1" t="s">
        <v>98</v>
      </c>
      <c r="K1" t="s">
        <v>89</v>
      </c>
    </row>
    <row r="2" spans="1:11">
      <c r="A2" s="16">
        <f>+'anexo 3 '!$B$7</f>
        <v>2014</v>
      </c>
      <c r="B2" t="e">
        <f>+'anexo 3 '!$G$7+'anexo 3 '!$E$7+'anexo 3 '!$F$7+'anexo 3 '!$H$7</f>
        <v>#VALUE!</v>
      </c>
      <c r="C2" s="16" t="str">
        <f>+'anexo 3 '!$L$5</f>
        <v>010102</v>
      </c>
      <c r="E2" s="18"/>
      <c r="F2" s="18"/>
      <c r="G2" s="18"/>
      <c r="H2" s="18"/>
      <c r="I2" s="18"/>
      <c r="J2" s="18"/>
      <c r="K2" s="18"/>
    </row>
    <row r="3" spans="1:11">
      <c r="A3" s="16">
        <f>+'anexo 3 '!$B$7</f>
        <v>2014</v>
      </c>
      <c r="B3" t="e">
        <f>+'anexo 3 '!$G$7+'anexo 3 '!$E$7+'anexo 3 '!$F$7+'anexo 3 '!$H$7</f>
        <v>#VALUE!</v>
      </c>
      <c r="C3" s="16" t="str">
        <f>+'anexo 3 '!$L$5</f>
        <v>010102</v>
      </c>
      <c r="E3" s="18"/>
      <c r="F3" s="18"/>
      <c r="G3" s="18"/>
      <c r="H3" s="18"/>
      <c r="I3" s="18"/>
      <c r="J3" s="18"/>
      <c r="K3" s="18"/>
    </row>
    <row r="4" spans="1:11">
      <c r="A4" s="16">
        <f>+'anexo 3 '!$B$7</f>
        <v>2014</v>
      </c>
      <c r="B4" t="e">
        <f>+'anexo 3 '!$G$7+'anexo 3 '!$E$7+'anexo 3 '!$F$7+'anexo 3 '!$H$7</f>
        <v>#VALUE!</v>
      </c>
      <c r="C4" s="16" t="str">
        <f>+'anexo 3 '!$L$5</f>
        <v>010102</v>
      </c>
      <c r="E4" s="18"/>
      <c r="F4" s="18"/>
      <c r="G4" s="18"/>
      <c r="H4" s="18"/>
      <c r="I4" s="18"/>
      <c r="J4" s="18"/>
      <c r="K4" s="18"/>
    </row>
    <row r="5" spans="1:11">
      <c r="A5" s="16">
        <f>+'anexo 3 '!$B$7</f>
        <v>2014</v>
      </c>
      <c r="B5" t="e">
        <f>+'anexo 3 '!$G$7+'anexo 3 '!$E$7+'anexo 3 '!$F$7+'anexo 3 '!$H$7</f>
        <v>#VALUE!</v>
      </c>
      <c r="C5" s="16" t="str">
        <f>+'anexo 3 '!$L$5</f>
        <v>010102</v>
      </c>
      <c r="E5" s="18"/>
      <c r="F5" s="18"/>
      <c r="G5" s="18"/>
      <c r="H5" s="18"/>
      <c r="I5" s="18"/>
      <c r="J5" s="18"/>
      <c r="K5" s="18"/>
    </row>
    <row r="6" spans="1:11">
      <c r="A6" s="16">
        <f>+'anexo 3 '!$B$7</f>
        <v>2014</v>
      </c>
      <c r="B6" t="e">
        <f>+'anexo 3 '!$G$7+'anexo 3 '!$E$7+'anexo 3 '!$F$7+'anexo 3 '!$H$7</f>
        <v>#VALUE!</v>
      </c>
      <c r="C6" s="16" t="str">
        <f>+'anexo 3 '!$L$5</f>
        <v>010102</v>
      </c>
      <c r="E6" s="18"/>
      <c r="F6" s="18" t="str">
        <f>+'anexo 3 '!D18</f>
        <v>N   O          A   P   L   I   C   A   B   L   E</v>
      </c>
      <c r="G6" s="18"/>
      <c r="H6" s="18"/>
      <c r="I6" s="18"/>
      <c r="J6" s="18"/>
      <c r="K6" s="18"/>
    </row>
    <row r="7" spans="1:11">
      <c r="A7" s="16">
        <f>+'anexo 3 '!$B$7</f>
        <v>2014</v>
      </c>
      <c r="B7" t="e">
        <f>+'anexo 3 '!$G$7+'anexo 3 '!$E$7+'anexo 3 '!$F$7+'anexo 3 '!$H$7</f>
        <v>#VALUE!</v>
      </c>
      <c r="C7" s="16" t="str">
        <f>+'anexo 3 '!$L$5</f>
        <v>010102</v>
      </c>
      <c r="E7" s="18"/>
      <c r="F7" s="18"/>
      <c r="G7" s="18"/>
      <c r="H7" s="18"/>
      <c r="I7" s="18"/>
      <c r="J7" s="18"/>
      <c r="K7" s="18"/>
    </row>
    <row r="8" spans="1:11">
      <c r="A8" s="16">
        <f>+'anexo 3 '!$B$7</f>
        <v>2014</v>
      </c>
      <c r="B8" t="e">
        <f>+'anexo 3 '!$G$7+'anexo 3 '!$E$7+'anexo 3 '!$F$7+'anexo 3 '!$H$7</f>
        <v>#VALUE!</v>
      </c>
      <c r="C8" s="16" t="str">
        <f>+'anexo 3 '!$L$5</f>
        <v>010102</v>
      </c>
      <c r="E8" s="18"/>
      <c r="F8" s="18"/>
      <c r="G8" s="18"/>
      <c r="H8" s="18"/>
      <c r="I8" s="18"/>
      <c r="J8" s="18"/>
      <c r="K8" s="18"/>
    </row>
    <row r="9" spans="1:11">
      <c r="A9" s="16">
        <f>+'anexo 3 '!$B$7</f>
        <v>2014</v>
      </c>
      <c r="B9" t="e">
        <f>+'anexo 3 '!$G$7+'anexo 3 '!$E$7+'anexo 3 '!$F$7+'anexo 3 '!$H$7</f>
        <v>#VALUE!</v>
      </c>
      <c r="C9" s="16" t="str">
        <f>+'anexo 3 '!$L$5</f>
        <v>010102</v>
      </c>
      <c r="E9" s="18"/>
      <c r="F9" s="18"/>
      <c r="G9" s="18"/>
      <c r="H9" s="18"/>
      <c r="I9" s="18"/>
      <c r="J9" s="18"/>
      <c r="K9" s="18"/>
    </row>
    <row r="10" spans="1:11">
      <c r="A10" s="16">
        <f>+'anexo 3 '!$B$7</f>
        <v>2014</v>
      </c>
      <c r="B10" t="e">
        <f>+'anexo 3 '!$G$7+'anexo 3 '!$E$7+'anexo 3 '!$F$7+'anexo 3 '!$H$7</f>
        <v>#VALUE!</v>
      </c>
      <c r="C10" s="16" t="str">
        <f>+'anexo 3 '!$L$5</f>
        <v>010102</v>
      </c>
      <c r="E10" s="18"/>
      <c r="F10" s="18"/>
      <c r="G10" s="18"/>
      <c r="H10" s="18"/>
      <c r="I10" s="18"/>
      <c r="J10" s="18"/>
      <c r="K10" s="18"/>
    </row>
    <row r="11" spans="1:11">
      <c r="A11" s="16">
        <f>+'anexo 3 '!$B$7</f>
        <v>2014</v>
      </c>
      <c r="B11" t="e">
        <f>+'anexo 3 '!$G$7+'anexo 3 '!$E$7+'anexo 3 '!$F$7+'anexo 3 '!$H$7</f>
        <v>#VALUE!</v>
      </c>
      <c r="C11" s="16" t="str">
        <f>+'anexo 3 '!$L$5</f>
        <v>010102</v>
      </c>
      <c r="E11" s="18"/>
      <c r="F11" s="18"/>
      <c r="G11" s="18"/>
      <c r="H11" s="18"/>
      <c r="I11" s="18"/>
      <c r="J11" s="18"/>
      <c r="K11" s="18"/>
    </row>
    <row r="12" spans="1:11">
      <c r="A12" s="16">
        <f>+'anexo 3 '!$B$7</f>
        <v>2014</v>
      </c>
      <c r="B12" t="e">
        <f>+'anexo 3 '!$G$7+'anexo 3 '!$E$7+'anexo 3 '!$F$7+'anexo 3 '!$H$7</f>
        <v>#VALUE!</v>
      </c>
      <c r="C12" s="16" t="str">
        <f>+'anexo 3 '!$L$5</f>
        <v>010102</v>
      </c>
      <c r="E12" s="18"/>
      <c r="F12" s="18"/>
      <c r="G12" s="18"/>
      <c r="H12" s="18"/>
      <c r="I12" s="18"/>
      <c r="J12" s="18"/>
      <c r="K12" s="18"/>
    </row>
    <row r="13" spans="1:11">
      <c r="A13" s="16">
        <f>+'anexo 3 '!$B$7</f>
        <v>2014</v>
      </c>
      <c r="B13" t="e">
        <f>+'anexo 3 '!$G$7+'anexo 3 '!$E$7+'anexo 3 '!$F$7+'anexo 3 '!$H$7</f>
        <v>#VALUE!</v>
      </c>
      <c r="C13" s="16" t="str">
        <f>+'anexo 3 '!$L$5</f>
        <v>010102</v>
      </c>
      <c r="E13" s="18"/>
      <c r="F13" s="18"/>
      <c r="G13" s="18"/>
      <c r="H13" s="18"/>
      <c r="I13" s="18"/>
      <c r="J13" s="18"/>
      <c r="K13" s="18"/>
    </row>
    <row r="14" spans="1:11">
      <c r="A14" s="16">
        <f>+'anexo 3 '!$B$7</f>
        <v>2014</v>
      </c>
      <c r="B14" t="e">
        <f>+'anexo 3 '!$G$7+'anexo 3 '!$E$7+'anexo 3 '!$F$7+'anexo 3 '!$H$7</f>
        <v>#VALUE!</v>
      </c>
      <c r="C14" s="16" t="str">
        <f>+'anexo 3 '!$L$5</f>
        <v>010102</v>
      </c>
      <c r="E14" s="18"/>
      <c r="F14" s="18"/>
      <c r="G14" s="18"/>
      <c r="H14" s="18"/>
      <c r="I14" s="18"/>
      <c r="J14" s="18"/>
      <c r="K14" s="18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2"/>
  <sheetViews>
    <sheetView topLeftCell="A2" zoomScale="75" workbookViewId="0">
      <selection activeCell="I26" sqref="I26"/>
    </sheetView>
  </sheetViews>
  <sheetFormatPr baseColWidth="10" defaultColWidth="10" defaultRowHeight="12.75"/>
  <cols>
    <col min="1" max="1" width="9.25" style="19" customWidth="1"/>
    <col min="2" max="2" width="5.5" style="19" customWidth="1"/>
    <col min="3" max="3" width="26" style="20" customWidth="1"/>
    <col min="4" max="4" width="3.5" style="20" customWidth="1"/>
    <col min="5" max="5" width="2.625" style="20" customWidth="1"/>
    <col min="6" max="6" width="3.125" style="20" customWidth="1"/>
    <col min="7" max="7" width="3.375" style="20" customWidth="1"/>
    <col min="8" max="8" width="13.375" style="20" customWidth="1"/>
    <col min="9" max="9" width="13.75" style="20" customWidth="1"/>
    <col min="10" max="10" width="16.875" style="20" customWidth="1"/>
    <col min="11" max="11" width="9" style="20" customWidth="1"/>
    <col min="12" max="16384" width="10" style="20"/>
  </cols>
  <sheetData>
    <row r="1" spans="1:16" ht="15">
      <c r="A1" s="272" t="s">
        <v>0</v>
      </c>
      <c r="B1" s="272"/>
      <c r="C1" s="273"/>
      <c r="D1" s="273"/>
      <c r="E1" s="273"/>
      <c r="F1" s="273"/>
      <c r="G1" s="273"/>
      <c r="H1" s="273"/>
      <c r="I1" s="273"/>
      <c r="J1" s="273"/>
      <c r="K1" s="273"/>
      <c r="L1" s="19"/>
      <c r="M1" s="19"/>
      <c r="N1" s="19"/>
      <c r="O1" s="19"/>
      <c r="P1" s="19"/>
    </row>
    <row r="2" spans="1:16" s="21" customForma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s="21" customFormat="1">
      <c r="A3" s="274" t="s">
        <v>39</v>
      </c>
      <c r="B3" s="274"/>
      <c r="C3" s="275"/>
      <c r="D3" s="275"/>
      <c r="E3" s="275"/>
      <c r="F3" s="275"/>
      <c r="G3" s="275"/>
      <c r="H3" s="275"/>
      <c r="I3" s="275"/>
      <c r="J3" s="275"/>
      <c r="K3" s="275"/>
      <c r="L3" s="20"/>
      <c r="M3" s="20"/>
      <c r="N3" s="20"/>
      <c r="O3" s="20"/>
      <c r="P3" s="20"/>
    </row>
    <row r="4" spans="1:16">
      <c r="A4" s="20"/>
      <c r="B4" s="20"/>
      <c r="C4" s="22"/>
    </row>
    <row r="5" spans="1:16">
      <c r="A5" s="50" t="s">
        <v>161</v>
      </c>
      <c r="B5" s="23"/>
      <c r="C5" s="24"/>
      <c r="D5" s="24"/>
      <c r="E5" s="24"/>
      <c r="F5" s="24"/>
      <c r="G5" s="24"/>
      <c r="H5" s="24"/>
      <c r="I5" s="9"/>
      <c r="J5" s="9" t="s">
        <v>40</v>
      </c>
      <c r="K5" s="10" t="s">
        <v>162</v>
      </c>
    </row>
    <row r="6" spans="1:16">
      <c r="A6" s="23" t="s">
        <v>41</v>
      </c>
      <c r="B6" s="11">
        <v>2014</v>
      </c>
      <c r="C6" s="12" t="s">
        <v>42</v>
      </c>
      <c r="D6" s="14"/>
      <c r="E6" s="14"/>
      <c r="F6" s="14" t="s">
        <v>73</v>
      </c>
      <c r="G6" s="14"/>
      <c r="H6" s="9"/>
      <c r="I6" s="9"/>
      <c r="J6" s="9"/>
      <c r="K6" s="9"/>
    </row>
    <row r="7" spans="1:16">
      <c r="A7" s="23"/>
      <c r="B7" s="23"/>
      <c r="C7" s="12"/>
      <c r="D7" s="9"/>
      <c r="E7" s="9"/>
      <c r="F7" s="9"/>
      <c r="G7" s="9"/>
      <c r="H7" s="9"/>
      <c r="I7" s="9"/>
      <c r="J7" s="9"/>
      <c r="K7" s="9"/>
    </row>
    <row r="8" spans="1:16">
      <c r="A8" s="15"/>
      <c r="B8" s="15"/>
    </row>
    <row r="9" spans="1:16" ht="13.5" customHeight="1">
      <c r="A9" s="72"/>
      <c r="B9" s="73"/>
      <c r="C9" s="74"/>
      <c r="D9" s="73"/>
      <c r="E9" s="73"/>
      <c r="F9" s="73"/>
      <c r="G9" s="73"/>
      <c r="H9" s="75" t="s">
        <v>43</v>
      </c>
      <c r="I9" s="73" t="s">
        <v>44</v>
      </c>
      <c r="J9" s="76" t="s">
        <v>45</v>
      </c>
      <c r="K9" s="76"/>
    </row>
    <row r="10" spans="1:16">
      <c r="A10" s="77"/>
      <c r="B10" s="78"/>
      <c r="C10" s="79" t="s">
        <v>46</v>
      </c>
      <c r="D10" s="79"/>
      <c r="E10" s="79"/>
      <c r="F10" s="79"/>
      <c r="G10" s="79"/>
      <c r="H10" s="80" t="s">
        <v>47</v>
      </c>
      <c r="I10" s="78" t="s">
        <v>48</v>
      </c>
      <c r="J10" s="80" t="s">
        <v>49</v>
      </c>
      <c r="K10" s="80" t="s">
        <v>50</v>
      </c>
    </row>
    <row r="11" spans="1:16">
      <c r="A11" s="81"/>
      <c r="B11" s="82"/>
      <c r="C11" s="83"/>
      <c r="D11" s="83"/>
      <c r="E11" s="83"/>
      <c r="F11" s="83"/>
      <c r="G11" s="83"/>
      <c r="H11" s="84" t="s">
        <v>51</v>
      </c>
      <c r="I11" s="82" t="s">
        <v>4</v>
      </c>
      <c r="J11" s="85" t="s">
        <v>52</v>
      </c>
      <c r="K11" s="85"/>
    </row>
    <row r="12" spans="1:16">
      <c r="A12" s="77"/>
      <c r="B12" s="78"/>
      <c r="C12" s="86"/>
      <c r="D12" s="86"/>
      <c r="E12" s="86"/>
      <c r="F12" s="86"/>
      <c r="G12" s="86"/>
      <c r="H12" s="87"/>
      <c r="I12" s="87"/>
      <c r="J12" s="87"/>
      <c r="K12" s="87"/>
    </row>
    <row r="13" spans="1:16">
      <c r="A13" s="77" t="s">
        <v>53</v>
      </c>
      <c r="B13" s="88">
        <v>1</v>
      </c>
      <c r="C13" s="86" t="s">
        <v>54</v>
      </c>
      <c r="D13" s="89"/>
      <c r="E13" s="89"/>
      <c r="F13" s="89"/>
      <c r="G13" s="90"/>
      <c r="H13" s="91">
        <f>+'anexo 3 '!L26</f>
        <v>0</v>
      </c>
      <c r="I13" s="91">
        <v>0</v>
      </c>
      <c r="J13" s="91">
        <f>+H13-I13</f>
        <v>0</v>
      </c>
      <c r="K13" s="92" t="s">
        <v>55</v>
      </c>
    </row>
    <row r="14" spans="1:16">
      <c r="A14" s="77" t="s">
        <v>56</v>
      </c>
      <c r="B14" s="88">
        <v>2</v>
      </c>
      <c r="C14" s="93" t="s">
        <v>57</v>
      </c>
      <c r="D14" s="89"/>
      <c r="E14" s="89"/>
      <c r="F14" s="89"/>
      <c r="G14" s="90"/>
      <c r="H14" s="94">
        <f>+SUM('Anexo 2 Bis'!D13:D15)</f>
        <v>96869629.550000012</v>
      </c>
      <c r="I14" s="94">
        <f>+'Anexo I Programacion Financiera'!J14</f>
        <v>72807789.819999993</v>
      </c>
      <c r="J14" s="94">
        <f>+H14-I14</f>
        <v>24061839.730000019</v>
      </c>
      <c r="K14" s="92" t="s">
        <v>58</v>
      </c>
    </row>
    <row r="15" spans="1:16" ht="19.5" customHeight="1">
      <c r="A15" s="77" t="s">
        <v>59</v>
      </c>
      <c r="B15" s="88">
        <v>3</v>
      </c>
      <c r="C15" s="93" t="s">
        <v>60</v>
      </c>
      <c r="D15" s="89"/>
      <c r="E15" s="89"/>
      <c r="F15" s="89"/>
      <c r="G15" s="90"/>
      <c r="H15" s="91">
        <f>+H13-H14</f>
        <v>-96869629.550000012</v>
      </c>
      <c r="I15" s="91">
        <f>+I13-I14</f>
        <v>-72807789.819999993</v>
      </c>
      <c r="J15" s="91">
        <f>+J13-J14</f>
        <v>-24061839.730000019</v>
      </c>
      <c r="K15" s="92"/>
    </row>
    <row r="16" spans="1:16">
      <c r="A16" s="77" t="s">
        <v>61</v>
      </c>
      <c r="B16" s="88">
        <v>4</v>
      </c>
      <c r="C16" s="93" t="s">
        <v>62</v>
      </c>
      <c r="D16" s="95"/>
      <c r="E16" s="95"/>
      <c r="F16" s="95"/>
      <c r="G16" s="96"/>
      <c r="H16" s="97">
        <v>0</v>
      </c>
      <c r="I16" s="91">
        <v>0</v>
      </c>
      <c r="J16" s="91">
        <f>+H16-I16</f>
        <v>0</v>
      </c>
      <c r="K16" s="92" t="s">
        <v>55</v>
      </c>
    </row>
    <row r="17" spans="1:12">
      <c r="A17" s="77" t="s">
        <v>63</v>
      </c>
      <c r="B17" s="88">
        <v>5</v>
      </c>
      <c r="C17" s="93" t="s">
        <v>64</v>
      </c>
      <c r="D17" s="89"/>
      <c r="E17" s="89"/>
      <c r="F17" s="89"/>
      <c r="G17" s="90"/>
      <c r="H17" s="94">
        <f>+SUM('Anexo 2 Bis'!D16:D17)</f>
        <v>47467</v>
      </c>
      <c r="I17" s="94">
        <f>+'Anexo I Programacion Financiera'!J17</f>
        <v>349651</v>
      </c>
      <c r="J17" s="94">
        <f>+H17-I17</f>
        <v>-302184</v>
      </c>
      <c r="K17" s="92" t="s">
        <v>58</v>
      </c>
    </row>
    <row r="18" spans="1:12" ht="19.5" customHeight="1">
      <c r="A18" s="77" t="s">
        <v>65</v>
      </c>
      <c r="B18" s="88">
        <v>6</v>
      </c>
      <c r="C18" s="93" t="s">
        <v>66</v>
      </c>
      <c r="D18" s="89"/>
      <c r="E18" s="89"/>
      <c r="F18" s="89"/>
      <c r="G18" s="90"/>
      <c r="H18" s="91">
        <f>+H15+H16-H17</f>
        <v>-96917096.550000012</v>
      </c>
      <c r="I18" s="91">
        <f>+I15+I16-I17</f>
        <v>-73157440.819999993</v>
      </c>
      <c r="J18" s="91">
        <f>+J15+J16-J17</f>
        <v>-23759655.730000019</v>
      </c>
      <c r="K18" s="92"/>
    </row>
    <row r="19" spans="1:12">
      <c r="A19" s="77"/>
      <c r="B19" s="88">
        <v>7</v>
      </c>
      <c r="C19" s="93" t="s">
        <v>121</v>
      </c>
      <c r="D19" s="89"/>
      <c r="E19" s="89"/>
      <c r="F19" s="89"/>
      <c r="G19" s="90"/>
      <c r="H19" s="91">
        <f>+H13+H16</f>
        <v>0</v>
      </c>
      <c r="I19" s="91">
        <f>+I13-I16</f>
        <v>0</v>
      </c>
      <c r="J19" s="91">
        <f>+J13-J16</f>
        <v>0</v>
      </c>
      <c r="K19" s="92"/>
    </row>
    <row r="20" spans="1:12">
      <c r="A20" s="77"/>
      <c r="B20" s="88">
        <v>8</v>
      </c>
      <c r="C20" s="93" t="s">
        <v>122</v>
      </c>
      <c r="D20" s="89"/>
      <c r="E20" s="89"/>
      <c r="F20" s="89"/>
      <c r="G20" s="90"/>
      <c r="H20" s="94">
        <f>+H14+H17</f>
        <v>96917096.550000012</v>
      </c>
      <c r="I20" s="94">
        <f>+I14+I17</f>
        <v>73157440.819999993</v>
      </c>
      <c r="J20" s="94">
        <f>+J14+J17</f>
        <v>23759655.730000019</v>
      </c>
      <c r="K20" s="92"/>
    </row>
    <row r="21" spans="1:12" ht="18" customHeight="1">
      <c r="A21" s="77" t="s">
        <v>67</v>
      </c>
      <c r="B21" s="88">
        <v>9</v>
      </c>
      <c r="C21" s="93" t="s">
        <v>68</v>
      </c>
      <c r="D21" s="89"/>
      <c r="E21" s="89"/>
      <c r="F21" s="89"/>
      <c r="G21" s="90"/>
      <c r="H21" s="91">
        <v>0</v>
      </c>
      <c r="I21" s="91">
        <v>0</v>
      </c>
      <c r="J21" s="91">
        <f>+H21-I21</f>
        <v>0</v>
      </c>
      <c r="K21" s="92" t="s">
        <v>55</v>
      </c>
    </row>
    <row r="22" spans="1:12">
      <c r="A22" s="77" t="s">
        <v>69</v>
      </c>
      <c r="B22" s="88">
        <v>10</v>
      </c>
      <c r="C22" s="93" t="s">
        <v>70</v>
      </c>
      <c r="D22" s="89"/>
      <c r="E22" s="89"/>
      <c r="F22" s="89"/>
      <c r="G22" s="90"/>
      <c r="H22" s="91">
        <v>0</v>
      </c>
      <c r="I22" s="91">
        <v>0</v>
      </c>
      <c r="J22" s="91">
        <f>+H22-I22</f>
        <v>0</v>
      </c>
      <c r="K22" s="92" t="s">
        <v>58</v>
      </c>
    </row>
    <row r="23" spans="1:12" ht="19.5" customHeight="1">
      <c r="A23" s="77" t="s">
        <v>71</v>
      </c>
      <c r="B23" s="88">
        <v>11</v>
      </c>
      <c r="C23" s="93" t="s">
        <v>72</v>
      </c>
      <c r="D23" s="89"/>
      <c r="E23" s="89"/>
      <c r="F23" s="89"/>
      <c r="G23" s="90"/>
      <c r="H23" s="94">
        <f>+H18+H21-H22</f>
        <v>-96917096.550000012</v>
      </c>
      <c r="I23" s="94">
        <f>+I18+I21-I22</f>
        <v>-73157440.819999993</v>
      </c>
      <c r="J23" s="94">
        <f>+J18+J21-J22</f>
        <v>-23759655.730000019</v>
      </c>
      <c r="K23" s="92"/>
    </row>
    <row r="24" spans="1:12" ht="18.75" customHeight="1">
      <c r="A24" s="77" t="s">
        <v>73</v>
      </c>
      <c r="B24" s="88">
        <v>12</v>
      </c>
      <c r="C24" s="93" t="s">
        <v>74</v>
      </c>
      <c r="D24" s="89"/>
      <c r="E24" s="89"/>
      <c r="F24" s="89"/>
      <c r="G24" s="90"/>
      <c r="H24" s="91">
        <v>0</v>
      </c>
      <c r="I24" s="91">
        <v>0</v>
      </c>
      <c r="J24" s="91">
        <f>+H24-I24</f>
        <v>0</v>
      </c>
      <c r="K24" s="92"/>
    </row>
    <row r="25" spans="1:12">
      <c r="A25" s="77" t="s">
        <v>75</v>
      </c>
      <c r="B25" s="88">
        <v>13</v>
      </c>
      <c r="C25" s="93" t="s">
        <v>76</v>
      </c>
      <c r="D25" s="89"/>
      <c r="E25" s="89"/>
      <c r="F25" s="89"/>
      <c r="G25" s="90"/>
      <c r="H25" s="91">
        <f>+'Anexo 2 Bis'!D18</f>
        <v>0</v>
      </c>
      <c r="I25" s="91">
        <f>+'Anexo I Programacion Financiera'!J25</f>
        <v>0</v>
      </c>
      <c r="J25" s="91">
        <f>+H25-I25</f>
        <v>0</v>
      </c>
      <c r="K25" s="92" t="s">
        <v>77</v>
      </c>
    </row>
    <row r="26" spans="1:12" ht="18.75" customHeight="1">
      <c r="A26" s="77" t="s">
        <v>78</v>
      </c>
      <c r="B26" s="88">
        <v>14</v>
      </c>
      <c r="C26" s="93" t="s">
        <v>79</v>
      </c>
      <c r="D26" s="89"/>
      <c r="E26" s="89"/>
      <c r="F26" s="89"/>
      <c r="G26" s="90"/>
      <c r="H26" s="91">
        <f>+H24-H25</f>
        <v>0</v>
      </c>
      <c r="I26" s="91">
        <f>+I24-I25</f>
        <v>0</v>
      </c>
      <c r="J26" s="91">
        <f>+J24-J25</f>
        <v>0</v>
      </c>
      <c r="K26" s="92"/>
    </row>
    <row r="27" spans="1:12" s="40" customFormat="1" ht="24.75" customHeight="1">
      <c r="A27" s="98" t="s">
        <v>80</v>
      </c>
      <c r="B27" s="99">
        <v>15</v>
      </c>
      <c r="C27" s="100" t="s">
        <v>81</v>
      </c>
      <c r="D27" s="101"/>
      <c r="E27" s="101"/>
      <c r="F27" s="101"/>
      <c r="G27" s="102"/>
      <c r="H27" s="103">
        <f>+H23+H26</f>
        <v>-96917096.550000012</v>
      </c>
      <c r="I27" s="103">
        <f>+I23+I26</f>
        <v>-73157440.819999993</v>
      </c>
      <c r="J27" s="103">
        <f>+J23+J26</f>
        <v>-23759655.730000019</v>
      </c>
      <c r="K27" s="84"/>
    </row>
    <row r="29" spans="1:12">
      <c r="A29" s="282" t="s">
        <v>180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</row>
    <row r="30" spans="1:12" s="43" customFormat="1" ht="21" customHeight="1">
      <c r="A30" s="41"/>
      <c r="B30" s="41"/>
      <c r="C30" s="42"/>
      <c r="D30" s="278"/>
      <c r="E30" s="278"/>
      <c r="F30" s="278"/>
      <c r="G30" s="278"/>
      <c r="H30" s="279"/>
      <c r="I30" s="279"/>
      <c r="J30" s="278"/>
      <c r="K30" s="279"/>
    </row>
    <row r="31" spans="1:12" s="43" customFormat="1" ht="9" customHeight="1">
      <c r="A31" s="41"/>
      <c r="B31" s="41"/>
      <c r="C31" s="44"/>
      <c r="D31" s="281"/>
      <c r="E31" s="281"/>
      <c r="F31" s="281"/>
      <c r="G31" s="281"/>
      <c r="H31" s="279"/>
      <c r="I31" s="279"/>
      <c r="J31" s="281"/>
      <c r="K31" s="279"/>
    </row>
    <row r="32" spans="1:12" s="43" customFormat="1" ht="9.75" customHeight="1">
      <c r="A32" s="41"/>
      <c r="B32" s="41"/>
      <c r="C32" s="44"/>
      <c r="D32" s="281"/>
      <c r="E32" s="281"/>
      <c r="F32" s="281"/>
      <c r="G32" s="281"/>
      <c r="H32" s="279"/>
      <c r="I32" s="279"/>
      <c r="J32" s="281"/>
      <c r="K32" s="279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J18" sqref="J18"/>
    </sheetView>
  </sheetViews>
  <sheetFormatPr baseColWidth="10" defaultColWidth="10" defaultRowHeight="12.75"/>
  <cols>
    <col min="1" max="4" width="10" style="20"/>
    <col min="5" max="5" width="10.75" style="20" customWidth="1"/>
    <col min="6" max="6" width="10" style="20"/>
    <col min="7" max="7" width="10.5" style="20" customWidth="1"/>
    <col min="8" max="16384" width="10" style="20"/>
  </cols>
  <sheetData>
    <row r="1" spans="1:7">
      <c r="A1" s="20" t="s">
        <v>27</v>
      </c>
      <c r="B1" s="20" t="s">
        <v>4</v>
      </c>
      <c r="C1" s="20" t="s">
        <v>28</v>
      </c>
      <c r="D1" s="20" t="s">
        <v>46</v>
      </c>
      <c r="E1" s="20" t="s">
        <v>43</v>
      </c>
      <c r="F1" s="20" t="s">
        <v>82</v>
      </c>
      <c r="G1" s="20" t="s">
        <v>83</v>
      </c>
    </row>
    <row r="2" spans="1:7">
      <c r="A2" s="20">
        <f>+'Anexo 4 '!$B$6</f>
        <v>2014</v>
      </c>
      <c r="B2" s="20" t="e">
        <f>+'Anexo 4 '!$F$6+'Anexo 4 '!$D$6+'Anexo 4 '!$E$6+'Anexo 4 '!$G$6</f>
        <v>#VALUE!</v>
      </c>
      <c r="C2" s="51" t="str">
        <f>+'Anexo 4 '!$K$5</f>
        <v>010102</v>
      </c>
      <c r="D2" s="20">
        <f>+'Anexo 4 '!B13</f>
        <v>1</v>
      </c>
      <c r="E2" s="57">
        <f>+'Anexo 4 '!H13</f>
        <v>0</v>
      </c>
      <c r="F2" s="57">
        <f>+'Anexo 4 '!I13</f>
        <v>0</v>
      </c>
      <c r="G2" s="57">
        <f>+'Anexo 4 '!J13</f>
        <v>0</v>
      </c>
    </row>
    <row r="3" spans="1:7">
      <c r="A3" s="20">
        <f>+'Anexo 4 '!$B$6</f>
        <v>2014</v>
      </c>
      <c r="B3" s="20" t="e">
        <f>+'Anexo 4 '!$F$6+'Anexo 4 '!$D$6+'Anexo 4 '!$E$6+'Anexo 4 '!$G$6</f>
        <v>#VALUE!</v>
      </c>
      <c r="C3" s="51" t="str">
        <f>+'Anexo 4 '!$K$5</f>
        <v>010102</v>
      </c>
      <c r="D3" s="20">
        <f>+'Anexo 4 '!B14</f>
        <v>2</v>
      </c>
      <c r="E3" s="57">
        <f>+'Anexo 4 '!H14</f>
        <v>96869629.550000012</v>
      </c>
      <c r="F3" s="57">
        <f>+'Anexo 4 '!I14</f>
        <v>72807789.819999993</v>
      </c>
      <c r="G3" s="57">
        <f>+'Anexo 4 '!J14</f>
        <v>24061839.730000019</v>
      </c>
    </row>
    <row r="4" spans="1:7">
      <c r="A4" s="20">
        <f>+'Anexo 4 '!$B$6</f>
        <v>2014</v>
      </c>
      <c r="B4" s="20" t="e">
        <f>+'Anexo 4 '!$F$6+'Anexo 4 '!$D$6+'Anexo 4 '!$E$6+'Anexo 4 '!$G$6</f>
        <v>#VALUE!</v>
      </c>
      <c r="C4" s="51" t="str">
        <f>+'Anexo 4 '!$K$5</f>
        <v>010102</v>
      </c>
      <c r="D4" s="20">
        <f>+'Anexo 4 '!B15</f>
        <v>3</v>
      </c>
      <c r="E4" s="57">
        <f>+'Anexo 4 '!H15</f>
        <v>-96869629.550000012</v>
      </c>
      <c r="F4" s="57">
        <f>+'Anexo 4 '!I15</f>
        <v>-72807789.819999993</v>
      </c>
      <c r="G4" s="57">
        <f>+'Anexo 4 '!J15</f>
        <v>-24061839.730000019</v>
      </c>
    </row>
    <row r="5" spans="1:7">
      <c r="A5" s="20">
        <f>+'Anexo 4 '!$B$6</f>
        <v>2014</v>
      </c>
      <c r="B5" s="20" t="e">
        <f>+'Anexo 4 '!$F$6+'Anexo 4 '!$D$6+'Anexo 4 '!$E$6+'Anexo 4 '!$G$6</f>
        <v>#VALUE!</v>
      </c>
      <c r="C5" s="51" t="str">
        <f>+'Anexo 4 '!$K$5</f>
        <v>010102</v>
      </c>
      <c r="D5" s="20">
        <f>+'Anexo 4 '!B16</f>
        <v>4</v>
      </c>
      <c r="E5" s="57">
        <f>+'Anexo 4 '!H16</f>
        <v>0</v>
      </c>
      <c r="F5" s="57">
        <f>+'Anexo 4 '!I16</f>
        <v>0</v>
      </c>
      <c r="G5" s="57">
        <f>+'Anexo 4 '!J16</f>
        <v>0</v>
      </c>
    </row>
    <row r="6" spans="1:7">
      <c r="A6" s="20">
        <f>+'Anexo 4 '!$B$6</f>
        <v>2014</v>
      </c>
      <c r="B6" s="20" t="e">
        <f>+'Anexo 4 '!$F$6+'Anexo 4 '!$D$6+'Anexo 4 '!$E$6+'Anexo 4 '!$G$6</f>
        <v>#VALUE!</v>
      </c>
      <c r="C6" s="51" t="str">
        <f>+'Anexo 4 '!$K$5</f>
        <v>010102</v>
      </c>
      <c r="D6" s="20">
        <f>+'Anexo 4 '!B17</f>
        <v>5</v>
      </c>
      <c r="E6" s="57">
        <f>+'Anexo 4 '!H17</f>
        <v>47467</v>
      </c>
      <c r="F6" s="57">
        <f>+'Anexo 4 '!I17</f>
        <v>349651</v>
      </c>
      <c r="G6" s="57">
        <f>+'Anexo 4 '!J17</f>
        <v>-302184</v>
      </c>
    </row>
    <row r="7" spans="1:7">
      <c r="A7" s="20">
        <f>+'Anexo 4 '!$B$6</f>
        <v>2014</v>
      </c>
      <c r="B7" s="20" t="e">
        <f>+'Anexo 4 '!$F$6+'Anexo 4 '!$D$6+'Anexo 4 '!$E$6+'Anexo 4 '!$G$6</f>
        <v>#VALUE!</v>
      </c>
      <c r="C7" s="51" t="str">
        <f>+'Anexo 4 '!$K$5</f>
        <v>010102</v>
      </c>
      <c r="D7" s="20">
        <f>+'Anexo 4 '!B18</f>
        <v>6</v>
      </c>
      <c r="E7" s="57">
        <f>+'Anexo 4 '!H18</f>
        <v>-96917096.550000012</v>
      </c>
      <c r="F7" s="57">
        <f>+'Anexo 4 '!I18</f>
        <v>-73157440.819999993</v>
      </c>
      <c r="G7" s="57">
        <f>+'Anexo 4 '!J18</f>
        <v>-23759655.730000019</v>
      </c>
    </row>
    <row r="8" spans="1:7">
      <c r="A8" s="20">
        <f>+'Anexo 4 '!$B$6</f>
        <v>2014</v>
      </c>
      <c r="B8" s="20" t="e">
        <f>+'Anexo 4 '!$F$6+'Anexo 4 '!$D$6+'Anexo 4 '!$E$6+'Anexo 4 '!$G$6</f>
        <v>#VALUE!</v>
      </c>
      <c r="C8" s="51" t="str">
        <f>+'Anexo 4 '!$K$5</f>
        <v>010102</v>
      </c>
      <c r="D8" s="20">
        <f>+'Anexo 4 '!B19</f>
        <v>7</v>
      </c>
      <c r="E8" s="57">
        <f>+'Anexo 4 '!H19</f>
        <v>0</v>
      </c>
      <c r="F8" s="57">
        <f>+'Anexo 4 '!I19</f>
        <v>0</v>
      </c>
      <c r="G8" s="57">
        <f>+'Anexo 4 '!J19</f>
        <v>0</v>
      </c>
    </row>
    <row r="9" spans="1:7">
      <c r="A9" s="20">
        <f>+'Anexo 4 '!$B$6</f>
        <v>2014</v>
      </c>
      <c r="B9" s="20" t="e">
        <f>+'Anexo 4 '!$F$6+'Anexo 4 '!$D$6+'Anexo 4 '!$E$6+'Anexo 4 '!$G$6</f>
        <v>#VALUE!</v>
      </c>
      <c r="C9" s="51" t="str">
        <f>+'Anexo 4 '!$K$5</f>
        <v>010102</v>
      </c>
      <c r="D9" s="20">
        <f>+'Anexo 4 '!B20</f>
        <v>8</v>
      </c>
      <c r="E9" s="57">
        <f>+'Anexo 4 '!H20</f>
        <v>96917096.550000012</v>
      </c>
      <c r="F9" s="57">
        <f>+'Anexo 4 '!I20</f>
        <v>73157440.819999993</v>
      </c>
      <c r="G9" s="57">
        <f>+'Anexo 4 '!J20</f>
        <v>23759655.730000019</v>
      </c>
    </row>
    <row r="10" spans="1:7">
      <c r="A10" s="20">
        <f>+'Anexo 4 '!$B$6</f>
        <v>2014</v>
      </c>
      <c r="B10" s="20" t="e">
        <f>+'Anexo 4 '!$F$6+'Anexo 4 '!$D$6+'Anexo 4 '!$E$6+'Anexo 4 '!$G$6</f>
        <v>#VALUE!</v>
      </c>
      <c r="C10" s="51" t="str">
        <f>+'Anexo 4 '!$K$5</f>
        <v>010102</v>
      </c>
      <c r="D10" s="20">
        <f>+'Anexo 4 '!B21</f>
        <v>9</v>
      </c>
      <c r="E10" s="57">
        <f>+'Anexo 4 '!H21</f>
        <v>0</v>
      </c>
      <c r="F10" s="57">
        <f>+'Anexo 4 '!I21</f>
        <v>0</v>
      </c>
      <c r="G10" s="57">
        <f>+'Anexo 4 '!J21</f>
        <v>0</v>
      </c>
    </row>
    <row r="11" spans="1:7">
      <c r="A11" s="20">
        <f>+'Anexo 4 '!$B$6</f>
        <v>2014</v>
      </c>
      <c r="B11" s="20" t="e">
        <f>+'Anexo 4 '!$F$6+'Anexo 4 '!$D$6+'Anexo 4 '!$E$6+'Anexo 4 '!$G$6</f>
        <v>#VALUE!</v>
      </c>
      <c r="C11" s="51" t="str">
        <f>+'Anexo 4 '!$K$5</f>
        <v>010102</v>
      </c>
      <c r="D11" s="20">
        <f>+'Anexo 4 '!B22</f>
        <v>10</v>
      </c>
      <c r="E11" s="57">
        <f>+'Anexo 4 '!H22</f>
        <v>0</v>
      </c>
      <c r="F11" s="57">
        <f>+'Anexo 4 '!I22</f>
        <v>0</v>
      </c>
      <c r="G11" s="57">
        <f>+'Anexo 4 '!J22</f>
        <v>0</v>
      </c>
    </row>
    <row r="12" spans="1:7">
      <c r="A12" s="20">
        <f>+'Anexo 4 '!$B$6</f>
        <v>2014</v>
      </c>
      <c r="B12" s="20" t="e">
        <f>+'Anexo 4 '!$F$6+'Anexo 4 '!$D$6+'Anexo 4 '!$E$6+'Anexo 4 '!$G$6</f>
        <v>#VALUE!</v>
      </c>
      <c r="C12" s="51" t="str">
        <f>+'Anexo 4 '!$K$5</f>
        <v>010102</v>
      </c>
      <c r="D12" s="20">
        <f>+'Anexo 4 '!B23</f>
        <v>11</v>
      </c>
      <c r="E12" s="57">
        <f>+'Anexo 4 '!H23</f>
        <v>-96917096.550000012</v>
      </c>
      <c r="F12" s="57">
        <f>+'Anexo 4 '!I23</f>
        <v>-73157440.819999993</v>
      </c>
      <c r="G12" s="57">
        <f>+'Anexo 4 '!J23</f>
        <v>-23759655.730000019</v>
      </c>
    </row>
    <row r="13" spans="1:7">
      <c r="A13" s="20">
        <f>+'Anexo 4 '!$B$6</f>
        <v>2014</v>
      </c>
      <c r="B13" s="20" t="e">
        <f>+'Anexo 4 '!$F$6+'Anexo 4 '!$D$6+'Anexo 4 '!$E$6+'Anexo 4 '!$G$6</f>
        <v>#VALUE!</v>
      </c>
      <c r="C13" s="51" t="str">
        <f>+'Anexo 4 '!$K$5</f>
        <v>010102</v>
      </c>
      <c r="D13" s="20">
        <f>+'Anexo 4 '!B24</f>
        <v>12</v>
      </c>
      <c r="E13" s="57">
        <f>+'Anexo 4 '!H24</f>
        <v>0</v>
      </c>
      <c r="F13" s="57">
        <f>+'Anexo 4 '!I24</f>
        <v>0</v>
      </c>
      <c r="G13" s="57">
        <f>+'Anexo 4 '!J24</f>
        <v>0</v>
      </c>
    </row>
    <row r="14" spans="1:7">
      <c r="A14" s="20">
        <f>+'Anexo 4 '!$B$6</f>
        <v>2014</v>
      </c>
      <c r="B14" s="20" t="e">
        <f>+'Anexo 4 '!$F$6+'Anexo 4 '!$D$6+'Anexo 4 '!$E$6+'Anexo 4 '!$G$6</f>
        <v>#VALUE!</v>
      </c>
      <c r="C14" s="51" t="str">
        <f>+'Anexo 4 '!$K$5</f>
        <v>010102</v>
      </c>
      <c r="D14" s="20">
        <f>+'Anexo 4 '!B25</f>
        <v>13</v>
      </c>
      <c r="E14" s="57">
        <f>+'Anexo 4 '!H25</f>
        <v>0</v>
      </c>
      <c r="F14" s="57">
        <f>+'Anexo 4 '!I25</f>
        <v>0</v>
      </c>
      <c r="G14" s="57">
        <f>+'Anexo 4 '!J25</f>
        <v>0</v>
      </c>
    </row>
    <row r="15" spans="1:7">
      <c r="A15" s="20">
        <f>+'Anexo 4 '!$B$6</f>
        <v>2014</v>
      </c>
      <c r="B15" s="20" t="e">
        <f>+'Anexo 4 '!$F$6+'Anexo 4 '!$D$6+'Anexo 4 '!$E$6+'Anexo 4 '!$G$6</f>
        <v>#VALUE!</v>
      </c>
      <c r="C15" s="51" t="str">
        <f>+'Anexo 4 '!$K$5</f>
        <v>010102</v>
      </c>
      <c r="D15" s="20">
        <f>+'Anexo 4 '!B26</f>
        <v>14</v>
      </c>
      <c r="E15" s="57">
        <f>+'Anexo 4 '!H26</f>
        <v>0</v>
      </c>
      <c r="F15" s="57">
        <f>+'Anexo 4 '!I26</f>
        <v>0</v>
      </c>
      <c r="G15" s="57">
        <f>+'Anexo 4 '!J26</f>
        <v>0</v>
      </c>
    </row>
    <row r="16" spans="1:7">
      <c r="A16" s="20">
        <f>+'Anexo 4 '!$B$6</f>
        <v>2014</v>
      </c>
      <c r="B16" s="20" t="e">
        <f>+'Anexo 4 '!$F$6+'Anexo 4 '!$D$6+'Anexo 4 '!$E$6+'Anexo 4 '!$G$6</f>
        <v>#VALUE!</v>
      </c>
      <c r="C16" s="51" t="str">
        <f>+'Anexo 4 '!$K$5</f>
        <v>010102</v>
      </c>
      <c r="D16" s="20">
        <f>+'Anexo 4 '!B27</f>
        <v>15</v>
      </c>
      <c r="E16" s="57">
        <f>+'Anexo 4 '!H27</f>
        <v>-96917096.550000012</v>
      </c>
      <c r="F16" s="57">
        <f>+'Anexo 4 '!I27</f>
        <v>-73157440.819999993</v>
      </c>
      <c r="G16" s="57">
        <f>+'Anexo 4 '!J27</f>
        <v>-23759655.730000019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O49"/>
  <sheetViews>
    <sheetView tabSelected="1" topLeftCell="A4" workbookViewId="0">
      <selection activeCell="B21" sqref="B21"/>
    </sheetView>
  </sheetViews>
  <sheetFormatPr baseColWidth="10" defaultRowHeight="12.75"/>
  <cols>
    <col min="1" max="1" width="5.25" customWidth="1"/>
    <col min="8" max="10" width="3.125" customWidth="1"/>
    <col min="11" max="11" width="5.625" customWidth="1"/>
    <col min="12" max="12" width="3.25" hidden="1" customWidth="1"/>
  </cols>
  <sheetData>
    <row r="1" spans="2:15">
      <c r="B1" s="111"/>
      <c r="C1" s="106"/>
      <c r="D1" s="106"/>
      <c r="E1" s="106"/>
      <c r="F1" s="106"/>
      <c r="G1" s="106"/>
      <c r="H1" s="106"/>
      <c r="I1" s="106"/>
      <c r="J1" s="106"/>
      <c r="K1" s="107"/>
    </row>
    <row r="2" spans="2:15">
      <c r="B2" s="260"/>
      <c r="C2" s="105"/>
      <c r="D2" s="105"/>
      <c r="E2" s="105"/>
      <c r="F2" s="105"/>
      <c r="G2" s="105"/>
      <c r="H2" s="105"/>
      <c r="I2" s="105"/>
      <c r="J2" s="105"/>
      <c r="K2" s="108"/>
    </row>
    <row r="3" spans="2:15">
      <c r="B3" s="260"/>
      <c r="C3" s="261"/>
      <c r="D3" s="261" t="s">
        <v>169</v>
      </c>
      <c r="E3" s="261"/>
      <c r="F3" s="261"/>
      <c r="G3" s="105"/>
      <c r="H3" s="105"/>
      <c r="I3" s="105"/>
      <c r="J3" s="105"/>
      <c r="K3" s="108"/>
    </row>
    <row r="4" spans="2:15">
      <c r="B4" s="260"/>
      <c r="C4" s="261"/>
      <c r="D4" s="261"/>
      <c r="E4" s="261"/>
      <c r="F4" s="261"/>
      <c r="G4" s="105"/>
      <c r="H4" s="105"/>
      <c r="I4" s="105"/>
      <c r="J4" s="105"/>
      <c r="K4" s="108"/>
    </row>
    <row r="5" spans="2:15">
      <c r="B5" s="260"/>
      <c r="C5" s="261"/>
      <c r="D5" s="261" t="s">
        <v>172</v>
      </c>
      <c r="E5" s="261"/>
      <c r="F5" s="261"/>
      <c r="G5" s="105"/>
      <c r="H5" s="105"/>
      <c r="I5" s="105"/>
      <c r="J5" s="105"/>
      <c r="K5" s="108"/>
    </row>
    <row r="6" spans="2:15" ht="13.5" thickBot="1">
      <c r="B6" s="260"/>
      <c r="C6" s="105"/>
      <c r="D6" s="105"/>
      <c r="E6" s="105"/>
      <c r="F6" s="105"/>
      <c r="G6" s="105"/>
      <c r="H6" s="105"/>
      <c r="I6" s="105"/>
      <c r="J6" s="105"/>
      <c r="K6" s="108"/>
    </row>
    <row r="7" spans="2:15">
      <c r="B7" s="111"/>
      <c r="C7" s="106"/>
      <c r="D7" s="106"/>
      <c r="E7" s="106"/>
      <c r="F7" s="106"/>
      <c r="G7" s="106"/>
      <c r="H7" s="106"/>
      <c r="I7" s="106"/>
      <c r="J7" s="106"/>
      <c r="K7" s="107"/>
      <c r="L7" s="107"/>
    </row>
    <row r="8" spans="2:15">
      <c r="B8" s="112" t="s">
        <v>168</v>
      </c>
      <c r="C8" s="113"/>
      <c r="D8" s="113"/>
      <c r="E8" s="113"/>
      <c r="F8" s="113"/>
      <c r="G8" s="113"/>
      <c r="H8" s="113"/>
      <c r="I8" s="113"/>
      <c r="J8" s="113"/>
      <c r="K8" s="162"/>
      <c r="L8" s="108"/>
    </row>
    <row r="9" spans="2:15">
      <c r="B9" s="112"/>
      <c r="C9" s="113"/>
      <c r="D9" s="113"/>
      <c r="E9" s="113"/>
      <c r="F9" s="113"/>
      <c r="G9" s="113"/>
      <c r="H9" s="113"/>
      <c r="I9" s="113"/>
      <c r="J9" s="113"/>
      <c r="K9" s="162"/>
      <c r="L9" s="108"/>
    </row>
    <row r="10" spans="2:15">
      <c r="B10" s="118" t="s">
        <v>40</v>
      </c>
      <c r="C10" s="10"/>
      <c r="D10" s="10" t="s">
        <v>162</v>
      </c>
      <c r="E10" s="113"/>
      <c r="F10" s="113"/>
      <c r="G10" s="113"/>
      <c r="H10" s="113"/>
      <c r="I10" s="113"/>
      <c r="J10" s="113"/>
      <c r="K10" s="162"/>
      <c r="L10" s="108"/>
    </row>
    <row r="11" spans="2:15">
      <c r="B11" s="112"/>
      <c r="C11" s="113"/>
      <c r="D11" s="113"/>
      <c r="E11" s="113"/>
      <c r="F11" s="113"/>
      <c r="G11" s="113"/>
      <c r="H11" s="114">
        <v>1</v>
      </c>
      <c r="I11" s="114">
        <v>2</v>
      </c>
      <c r="J11" s="114">
        <v>3</v>
      </c>
      <c r="K11" s="163">
        <v>4</v>
      </c>
      <c r="L11" s="108"/>
    </row>
    <row r="12" spans="2:15">
      <c r="B12" s="112" t="s">
        <v>176</v>
      </c>
      <c r="C12" s="113"/>
      <c r="D12" s="113"/>
      <c r="E12" s="113"/>
      <c r="F12" s="113"/>
      <c r="G12" s="113" t="s">
        <v>42</v>
      </c>
      <c r="H12" s="110"/>
      <c r="I12" s="262"/>
      <c r="J12" s="262" t="s">
        <v>73</v>
      </c>
      <c r="K12" s="254"/>
      <c r="L12" s="108"/>
    </row>
    <row r="13" spans="2:15" ht="13.5" thickBot="1">
      <c r="B13" s="115"/>
      <c r="C13" s="116"/>
      <c r="D13" s="116"/>
      <c r="E13" s="116"/>
      <c r="F13" s="116"/>
      <c r="G13" s="116"/>
      <c r="H13" s="116"/>
      <c r="I13" s="116"/>
      <c r="J13" s="116"/>
      <c r="K13" s="164"/>
      <c r="L13" s="109"/>
    </row>
    <row r="14" spans="2:15">
      <c r="B14" s="208"/>
      <c r="C14" s="249"/>
      <c r="D14" s="249"/>
      <c r="E14" s="249"/>
      <c r="F14" s="249"/>
      <c r="G14" s="249"/>
      <c r="H14" s="249"/>
      <c r="I14" s="249"/>
      <c r="J14" s="249"/>
      <c r="K14" s="255"/>
      <c r="L14" s="119"/>
    </row>
    <row r="15" spans="2:15">
      <c r="B15" s="211" t="s">
        <v>175</v>
      </c>
      <c r="C15" s="217"/>
      <c r="D15" s="213"/>
      <c r="E15" s="217"/>
      <c r="F15" s="217"/>
      <c r="G15" s="217"/>
      <c r="H15" s="217"/>
      <c r="I15" s="217"/>
      <c r="J15" s="217"/>
      <c r="K15" s="214"/>
      <c r="L15" s="250"/>
      <c r="M15" s="105"/>
      <c r="N15" s="105"/>
      <c r="O15" s="105"/>
    </row>
    <row r="16" spans="2:15">
      <c r="B16" s="211"/>
      <c r="C16" s="217"/>
      <c r="D16" s="213"/>
      <c r="E16" s="217"/>
      <c r="F16" s="217"/>
      <c r="G16" s="217"/>
      <c r="H16" s="217"/>
      <c r="I16" s="217"/>
      <c r="J16" s="217"/>
      <c r="K16" s="214"/>
      <c r="L16" s="250"/>
      <c r="M16" s="105"/>
      <c r="N16" s="105"/>
      <c r="O16" s="105"/>
    </row>
    <row r="17" spans="2:15">
      <c r="B17" s="215" t="s">
        <v>185</v>
      </c>
      <c r="C17" s="217"/>
      <c r="D17" s="216"/>
      <c r="E17" s="213"/>
      <c r="F17" s="213"/>
      <c r="G17" s="213"/>
      <c r="H17" s="213"/>
      <c r="I17" s="213"/>
      <c r="J17" s="217"/>
      <c r="K17" s="214"/>
      <c r="L17" s="250"/>
      <c r="M17" s="105"/>
      <c r="N17" s="105"/>
      <c r="O17" s="105"/>
    </row>
    <row r="18" spans="2:15">
      <c r="B18" s="215"/>
      <c r="C18" s="264" t="s">
        <v>184</v>
      </c>
      <c r="D18" s="216"/>
      <c r="E18" s="213"/>
      <c r="F18" s="213"/>
      <c r="G18" s="213"/>
      <c r="H18" s="213"/>
      <c r="I18" s="213"/>
      <c r="J18" s="264"/>
      <c r="K18" s="214"/>
      <c r="L18" s="250"/>
      <c r="M18" s="105"/>
      <c r="N18" s="105"/>
      <c r="O18" s="105"/>
    </row>
    <row r="19" spans="2:15">
      <c r="B19" s="211" t="s">
        <v>183</v>
      </c>
      <c r="C19" s="218"/>
      <c r="D19" s="219"/>
      <c r="E19" s="220"/>
      <c r="F19" s="220"/>
      <c r="G19" s="220"/>
      <c r="H19" s="220"/>
      <c r="I19" s="220"/>
      <c r="J19" s="220"/>
      <c r="K19" s="256"/>
      <c r="L19" s="251"/>
      <c r="M19" s="105"/>
      <c r="N19" s="105"/>
      <c r="O19" s="105"/>
    </row>
    <row r="20" spans="2:15">
      <c r="B20" s="334" t="s">
        <v>188</v>
      </c>
      <c r="C20" s="335"/>
      <c r="D20" s="335"/>
      <c r="E20" s="335"/>
      <c r="F20" s="335"/>
      <c r="G20" s="335"/>
      <c r="H20" s="335"/>
      <c r="I20" s="335"/>
      <c r="J20" s="335"/>
      <c r="K20" s="336"/>
      <c r="L20" s="251"/>
      <c r="M20" s="105"/>
      <c r="N20" s="105"/>
      <c r="O20" s="105"/>
    </row>
    <row r="21" spans="2:15">
      <c r="B21" s="211"/>
      <c r="C21" s="217"/>
      <c r="D21" s="219"/>
      <c r="E21" s="220"/>
      <c r="F21" s="220"/>
      <c r="G21" s="220"/>
      <c r="H21" s="220"/>
      <c r="I21" s="220"/>
      <c r="J21" s="220"/>
      <c r="K21" s="256"/>
      <c r="L21" s="251"/>
      <c r="M21" s="105"/>
      <c r="N21" s="105"/>
      <c r="O21" s="105"/>
    </row>
    <row r="22" spans="2:15">
      <c r="B22" s="211" t="s">
        <v>187</v>
      </c>
      <c r="C22" s="252"/>
      <c r="D22" s="252"/>
      <c r="E22" s="252"/>
      <c r="F22" s="252"/>
      <c r="G22" s="252"/>
      <c r="H22" s="252"/>
      <c r="I22" s="252"/>
      <c r="J22" s="252"/>
      <c r="K22" s="257"/>
      <c r="L22" s="253"/>
    </row>
    <row r="23" spans="2:15">
      <c r="B23" s="258"/>
      <c r="C23" s="252"/>
      <c r="D23" s="252"/>
      <c r="E23" s="252"/>
      <c r="F23" s="252"/>
      <c r="G23" s="252"/>
      <c r="H23" s="252"/>
      <c r="I23" s="252"/>
      <c r="J23" s="252"/>
      <c r="K23" s="257"/>
      <c r="L23" s="253"/>
    </row>
    <row r="24" spans="2:15">
      <c r="B24" s="258"/>
      <c r="C24" s="252"/>
      <c r="D24" s="252"/>
      <c r="E24" s="252"/>
      <c r="F24" s="252"/>
      <c r="G24" s="252"/>
      <c r="H24" s="252"/>
      <c r="I24" s="252"/>
      <c r="J24" s="252"/>
      <c r="K24" s="257"/>
      <c r="L24" s="253"/>
    </row>
    <row r="25" spans="2:15">
      <c r="B25" s="258"/>
      <c r="C25" s="252"/>
      <c r="D25" s="252"/>
      <c r="E25" s="252"/>
      <c r="F25" s="252"/>
      <c r="G25" s="252"/>
      <c r="H25" s="252"/>
      <c r="I25" s="252"/>
      <c r="J25" s="252"/>
      <c r="K25" s="257"/>
      <c r="L25" s="253"/>
    </row>
    <row r="26" spans="2:15" ht="13.5" thickBot="1">
      <c r="B26" s="224"/>
      <c r="C26" s="225"/>
      <c r="D26" s="225"/>
      <c r="E26" s="225"/>
      <c r="F26" s="225"/>
      <c r="G26" s="225"/>
      <c r="H26" s="225"/>
      <c r="I26" s="225"/>
      <c r="J26" s="225"/>
      <c r="K26" s="259"/>
      <c r="L26" s="253"/>
    </row>
    <row r="27" spans="2:15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253"/>
    </row>
    <row r="28" spans="2:15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253"/>
    </row>
    <row r="29" spans="2:15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253"/>
    </row>
    <row r="30" spans="2:15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253"/>
    </row>
    <row r="31" spans="2:15"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253"/>
    </row>
    <row r="32" spans="2:15"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253"/>
    </row>
    <row r="33" spans="2:12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253"/>
    </row>
    <row r="34" spans="2:12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253"/>
    </row>
    <row r="35" spans="2:12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253"/>
    </row>
    <row r="36" spans="2:12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253"/>
    </row>
    <row r="37" spans="2:12"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253"/>
    </row>
    <row r="38" spans="2:12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253"/>
    </row>
    <row r="39" spans="2:12"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253"/>
    </row>
    <row r="40" spans="2:12">
      <c r="B40" s="105"/>
      <c r="C40" s="105"/>
      <c r="D40" s="105"/>
      <c r="E40" s="105"/>
      <c r="F40" s="105"/>
      <c r="G40" s="105"/>
      <c r="H40" s="105"/>
      <c r="I40" s="105"/>
      <c r="J40" s="105"/>
      <c r="K40" s="105"/>
    </row>
    <row r="41" spans="2:12">
      <c r="B41" s="105"/>
      <c r="C41" s="105"/>
      <c r="D41" s="105"/>
      <c r="E41" s="105"/>
      <c r="F41" s="105"/>
      <c r="G41" s="105"/>
      <c r="H41" s="105"/>
      <c r="I41" s="105"/>
      <c r="J41" s="105"/>
      <c r="K41" s="105"/>
    </row>
    <row r="42" spans="2:12">
      <c r="B42" s="105"/>
      <c r="C42" s="105"/>
      <c r="D42" s="105"/>
      <c r="E42" s="105"/>
      <c r="F42" s="105"/>
      <c r="G42" s="105"/>
      <c r="H42" s="105"/>
      <c r="I42" s="105"/>
      <c r="J42" s="105"/>
      <c r="K42" s="105"/>
    </row>
    <row r="43" spans="2:12">
      <c r="B43" s="105"/>
      <c r="C43" s="105"/>
      <c r="D43" s="105"/>
      <c r="E43" s="105"/>
      <c r="F43" s="105"/>
      <c r="G43" s="105"/>
      <c r="H43" s="105"/>
      <c r="I43" s="105"/>
      <c r="J43" s="105"/>
      <c r="K43" s="105"/>
    </row>
    <row r="44" spans="2:12">
      <c r="B44" s="105"/>
      <c r="C44" s="105"/>
      <c r="D44" s="105"/>
      <c r="E44" s="105"/>
      <c r="F44" s="105"/>
      <c r="G44" s="105"/>
      <c r="H44" s="105"/>
      <c r="I44" s="105"/>
      <c r="J44" s="105"/>
      <c r="K44" s="105"/>
    </row>
    <row r="45" spans="2:12">
      <c r="B45" s="105"/>
      <c r="C45" s="105"/>
      <c r="D45" s="105"/>
      <c r="E45" s="105"/>
      <c r="F45" s="105"/>
      <c r="G45" s="105"/>
      <c r="H45" s="105"/>
      <c r="I45" s="105"/>
      <c r="J45" s="105"/>
      <c r="K45" s="105"/>
    </row>
    <row r="46" spans="2:12">
      <c r="B46" s="105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2:12">
      <c r="B47" s="105"/>
      <c r="C47" s="105"/>
      <c r="D47" s="105"/>
      <c r="E47" s="105"/>
      <c r="F47" s="105"/>
      <c r="G47" s="105"/>
      <c r="H47" s="105"/>
      <c r="I47" s="105"/>
      <c r="J47" s="105"/>
      <c r="K47" s="105"/>
    </row>
    <row r="48" spans="2:12">
      <c r="B48" s="105"/>
      <c r="C48" s="105"/>
      <c r="D48" s="105"/>
      <c r="E48" s="105"/>
      <c r="F48" s="105"/>
      <c r="G48" s="105"/>
      <c r="H48" s="105"/>
      <c r="I48" s="105"/>
      <c r="J48" s="105"/>
      <c r="K48" s="105"/>
    </row>
    <row r="49" spans="2:11">
      <c r="B49" s="105"/>
      <c r="C49" s="105"/>
      <c r="D49" s="105"/>
      <c r="E49" s="105"/>
      <c r="F49" s="105"/>
      <c r="G49" s="105"/>
      <c r="H49" s="105"/>
      <c r="I49" s="105"/>
      <c r="J49" s="105"/>
      <c r="K49" s="105"/>
    </row>
  </sheetData>
  <mergeCells count="1">
    <mergeCell ref="B20:K20"/>
  </mergeCells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3:O42"/>
  <sheetViews>
    <sheetView workbookViewId="0">
      <selection activeCell="B15" sqref="B15"/>
    </sheetView>
  </sheetViews>
  <sheetFormatPr baseColWidth="10" defaultRowHeight="12.75"/>
  <cols>
    <col min="1" max="1" width="7.75" customWidth="1"/>
    <col min="3" max="4" width="9" customWidth="1"/>
    <col min="6" max="6" width="9.875" customWidth="1"/>
    <col min="8" max="9" width="2.625" customWidth="1"/>
    <col min="10" max="10" width="2.25" customWidth="1"/>
    <col min="11" max="11" width="3.375" customWidth="1"/>
    <col min="12" max="12" width="9.5" customWidth="1"/>
  </cols>
  <sheetData>
    <row r="3" spans="2:15">
      <c r="C3" s="117"/>
      <c r="D3" s="117" t="s">
        <v>169</v>
      </c>
      <c r="E3" s="117"/>
      <c r="F3" s="117"/>
    </row>
    <row r="4" spans="2:15">
      <c r="C4" s="117"/>
      <c r="D4" s="117"/>
      <c r="E4" s="117"/>
      <c r="F4" s="117"/>
    </row>
    <row r="5" spans="2:15">
      <c r="C5" s="117"/>
      <c r="D5" s="117" t="s">
        <v>171</v>
      </c>
      <c r="E5" s="117"/>
      <c r="F5" s="117"/>
    </row>
    <row r="6" spans="2:15" ht="13.5" thickBot="1"/>
    <row r="7" spans="2:15">
      <c r="B7" s="111"/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15">
      <c r="B8" s="112" t="s">
        <v>168</v>
      </c>
      <c r="C8" s="113"/>
      <c r="D8" s="113"/>
      <c r="E8" s="113"/>
      <c r="F8" s="113"/>
      <c r="G8" s="113"/>
      <c r="H8" s="113"/>
      <c r="I8" s="113"/>
      <c r="J8" s="113"/>
      <c r="K8" s="113"/>
      <c r="L8" s="108"/>
    </row>
    <row r="9" spans="2:15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08"/>
    </row>
    <row r="10" spans="2:15">
      <c r="B10" s="118" t="s">
        <v>40</v>
      </c>
      <c r="C10" s="10"/>
      <c r="D10" s="10" t="s">
        <v>162</v>
      </c>
      <c r="E10" s="113"/>
      <c r="F10" s="113"/>
      <c r="G10" s="113"/>
      <c r="H10" s="113"/>
      <c r="I10" s="113"/>
      <c r="J10" s="113"/>
      <c r="K10" s="113"/>
      <c r="L10" s="108"/>
    </row>
    <row r="11" spans="2:15">
      <c r="B11" s="112"/>
      <c r="C11" s="113"/>
      <c r="D11" s="113"/>
      <c r="E11" s="113"/>
      <c r="F11" s="113"/>
      <c r="G11" s="113"/>
      <c r="H11" s="114">
        <v>1</v>
      </c>
      <c r="I11" s="114">
        <v>2</v>
      </c>
      <c r="J11" s="114">
        <v>3</v>
      </c>
      <c r="K11" s="114">
        <v>4</v>
      </c>
      <c r="L11" s="108"/>
    </row>
    <row r="12" spans="2:15">
      <c r="B12" s="112" t="s">
        <v>176</v>
      </c>
      <c r="C12" s="113"/>
      <c r="D12" s="113"/>
      <c r="E12" s="113"/>
      <c r="F12" s="113"/>
      <c r="G12" s="113" t="s">
        <v>42</v>
      </c>
      <c r="H12" s="110"/>
      <c r="I12" s="262"/>
      <c r="J12" s="262" t="s">
        <v>73</v>
      </c>
      <c r="K12" s="110"/>
      <c r="L12" s="108"/>
    </row>
    <row r="13" spans="2:15" ht="13.5" thickBot="1"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09"/>
    </row>
    <row r="14" spans="2:15">
      <c r="B14" s="208"/>
      <c r="C14" s="209"/>
      <c r="D14" s="209"/>
      <c r="E14" s="209"/>
      <c r="F14" s="209"/>
      <c r="G14" s="209"/>
      <c r="H14" s="209"/>
      <c r="I14" s="209"/>
      <c r="J14" s="209"/>
      <c r="K14" s="209"/>
      <c r="L14" s="210"/>
    </row>
    <row r="15" spans="2:15">
      <c r="B15" s="211" t="s">
        <v>186</v>
      </c>
      <c r="C15" s="212"/>
      <c r="D15" s="213"/>
      <c r="E15" s="212"/>
      <c r="F15" s="212"/>
      <c r="G15" s="212"/>
      <c r="H15" s="212"/>
      <c r="I15" s="212"/>
      <c r="J15" s="212"/>
      <c r="K15" s="213"/>
      <c r="L15" s="214"/>
      <c r="M15" s="105"/>
      <c r="N15" s="105"/>
      <c r="O15" s="105"/>
    </row>
    <row r="16" spans="2:15">
      <c r="B16" s="211"/>
      <c r="C16" s="212"/>
      <c r="D16" s="213"/>
      <c r="E16" s="212"/>
      <c r="F16" s="212"/>
      <c r="G16" s="212"/>
      <c r="H16" s="212"/>
      <c r="I16" s="212"/>
      <c r="J16" s="212"/>
      <c r="K16" s="213"/>
      <c r="L16" s="214"/>
      <c r="M16" s="105"/>
      <c r="N16" s="105"/>
      <c r="O16" s="105"/>
    </row>
    <row r="17" spans="2:15">
      <c r="B17" s="211" t="s">
        <v>181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2"/>
      <c r="M17" s="105"/>
      <c r="N17" s="105"/>
      <c r="O17" s="105"/>
    </row>
    <row r="18" spans="2:15">
      <c r="B18" s="223" t="s">
        <v>182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2"/>
      <c r="M18" s="105"/>
      <c r="N18" s="105"/>
      <c r="O18" s="105"/>
    </row>
    <row r="19" spans="2:15">
      <c r="B19" s="211" t="s">
        <v>174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22"/>
    </row>
    <row r="20" spans="2:15">
      <c r="B20" s="223" t="s">
        <v>178</v>
      </c>
      <c r="C20" s="221"/>
      <c r="D20" s="221"/>
      <c r="E20" s="221"/>
      <c r="F20" s="221"/>
      <c r="G20" s="221"/>
      <c r="H20" s="221"/>
      <c r="I20" s="221"/>
      <c r="J20" s="221"/>
      <c r="K20" s="221"/>
      <c r="L20" s="222"/>
    </row>
    <row r="21" spans="2:15">
      <c r="B21" s="223"/>
      <c r="C21" s="221" t="s">
        <v>179</v>
      </c>
      <c r="D21" s="221"/>
      <c r="E21" s="221"/>
      <c r="F21" s="221"/>
      <c r="G21" s="221"/>
      <c r="H21" s="221"/>
      <c r="I21" s="221"/>
      <c r="J21" s="221"/>
      <c r="K21" s="221"/>
      <c r="L21" s="222"/>
    </row>
    <row r="22" spans="2:15">
      <c r="B22" s="223"/>
      <c r="C22" s="221" t="s">
        <v>177</v>
      </c>
      <c r="D22" s="221"/>
      <c r="E22" s="221"/>
      <c r="F22" s="221"/>
      <c r="G22" s="221"/>
      <c r="H22" s="221"/>
      <c r="I22" s="221"/>
      <c r="J22" s="221"/>
      <c r="K22" s="221"/>
      <c r="L22" s="222"/>
    </row>
    <row r="23" spans="2:15">
      <c r="B23" s="223"/>
      <c r="C23" s="221"/>
      <c r="D23" s="221"/>
      <c r="E23" s="221"/>
      <c r="F23" s="221"/>
      <c r="G23" s="221"/>
      <c r="H23" s="221"/>
      <c r="I23" s="221"/>
      <c r="J23" s="221"/>
      <c r="K23" s="221"/>
      <c r="L23" s="222"/>
    </row>
    <row r="24" spans="2:15" ht="13.5" thickBot="1">
      <c r="B24" s="224"/>
      <c r="C24" s="225"/>
      <c r="D24" s="225"/>
      <c r="E24" s="225"/>
      <c r="F24" s="225"/>
      <c r="G24" s="225"/>
      <c r="H24" s="225"/>
      <c r="I24" s="225"/>
      <c r="J24" s="225"/>
      <c r="K24" s="225"/>
      <c r="L24" s="226"/>
    </row>
    <row r="25" spans="2:15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05"/>
    </row>
    <row r="26" spans="2:15"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05"/>
    </row>
    <row r="27" spans="2:15"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05"/>
    </row>
    <row r="28" spans="2:15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05"/>
    </row>
    <row r="29" spans="2:15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05"/>
    </row>
    <row r="30" spans="2:15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05"/>
    </row>
    <row r="31" spans="2:15"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05"/>
    </row>
    <row r="32" spans="2:15"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05"/>
    </row>
    <row r="33" spans="2:12"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05"/>
    </row>
    <row r="34" spans="2:12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05"/>
    </row>
    <row r="35" spans="2:12"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05"/>
    </row>
    <row r="36" spans="2:12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</row>
    <row r="37" spans="2:12"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</row>
    <row r="38" spans="2:12"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</row>
    <row r="39" spans="2:12"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</row>
    <row r="40" spans="2:12"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</row>
    <row r="41" spans="2:12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</row>
    <row r="42" spans="2:12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</row>
  </sheetData>
  <phoneticPr fontId="4" type="noConversion"/>
  <pageMargins left="0" right="0.39370078740157483" top="1.3779527559055118" bottom="0.98425196850393704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topLeftCell="A4" zoomScale="75" workbookViewId="0">
      <selection activeCell="H15" sqref="H15"/>
    </sheetView>
  </sheetViews>
  <sheetFormatPr baseColWidth="10" defaultRowHeight="12.75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style="120" customWidth="1"/>
    <col min="9" max="9" width="5.375" style="120" customWidth="1"/>
    <col min="10" max="10" width="13.625" style="120" customWidth="1"/>
    <col min="11" max="11" width="16.375" style="120" customWidth="1"/>
  </cols>
  <sheetData>
    <row r="1" spans="1:11" ht="15">
      <c r="A1" s="272" t="s">
        <v>0</v>
      </c>
      <c r="B1" s="272"/>
      <c r="C1" s="273"/>
      <c r="D1" s="273"/>
      <c r="E1" s="273"/>
      <c r="F1" s="273"/>
      <c r="G1" s="273"/>
      <c r="H1" s="273"/>
      <c r="I1" s="273"/>
      <c r="J1" s="273"/>
      <c r="K1" s="273"/>
    </row>
    <row r="2" spans="1:11">
      <c r="A2" s="20"/>
      <c r="B2" s="20"/>
      <c r="C2" s="20"/>
      <c r="D2" s="20"/>
      <c r="E2" s="20"/>
      <c r="F2" s="20"/>
      <c r="G2" s="20"/>
      <c r="H2" s="135"/>
      <c r="I2" s="135"/>
      <c r="J2" s="135"/>
      <c r="K2" s="135"/>
    </row>
    <row r="3" spans="1:11">
      <c r="A3" s="274" t="s">
        <v>160</v>
      </c>
      <c r="B3" s="274"/>
      <c r="C3" s="275"/>
      <c r="D3" s="275"/>
      <c r="E3" s="275"/>
      <c r="F3" s="275"/>
      <c r="G3" s="275"/>
      <c r="H3" s="275"/>
      <c r="I3" s="275"/>
      <c r="J3" s="275"/>
      <c r="K3" s="275"/>
    </row>
    <row r="4" spans="1:11">
      <c r="A4" s="20"/>
      <c r="B4" s="20"/>
      <c r="C4" s="22"/>
      <c r="D4" s="20"/>
      <c r="E4" s="20"/>
      <c r="F4" s="20"/>
      <c r="G4" s="20"/>
      <c r="H4" s="135"/>
      <c r="I4" s="135"/>
      <c r="J4" s="135"/>
      <c r="K4" s="135"/>
    </row>
    <row r="5" spans="1:11">
      <c r="A5" s="50" t="s">
        <v>161</v>
      </c>
      <c r="B5" s="23"/>
      <c r="C5" s="24"/>
      <c r="D5" s="24"/>
      <c r="E5" s="24"/>
      <c r="F5" s="24"/>
      <c r="G5" s="24"/>
      <c r="H5" s="136"/>
      <c r="I5" s="33"/>
      <c r="J5" s="153" t="s">
        <v>40</v>
      </c>
      <c r="K5" s="136" t="s">
        <v>162</v>
      </c>
    </row>
    <row r="6" spans="1:11">
      <c r="A6" s="50" t="s">
        <v>173</v>
      </c>
      <c r="B6" s="11">
        <v>2014</v>
      </c>
      <c r="C6" s="12" t="s">
        <v>42</v>
      </c>
      <c r="D6" s="13"/>
      <c r="E6" s="14"/>
      <c r="F6" s="14" t="s">
        <v>73</v>
      </c>
      <c r="G6" s="14"/>
      <c r="H6" s="33"/>
      <c r="I6" s="33"/>
      <c r="J6" s="33"/>
      <c r="K6" s="33"/>
    </row>
    <row r="7" spans="1:11" ht="13.5" thickBot="1"/>
    <row r="8" spans="1:11">
      <c r="A8" s="5"/>
      <c r="B8" s="318" t="s">
        <v>46</v>
      </c>
      <c r="C8" s="355"/>
      <c r="D8" s="355"/>
      <c r="E8" s="355"/>
      <c r="F8" s="355"/>
      <c r="G8" s="356"/>
      <c r="H8" s="265" t="s">
        <v>134</v>
      </c>
      <c r="I8" s="358" t="s">
        <v>136</v>
      </c>
      <c r="J8" s="359"/>
      <c r="K8" s="154" t="s">
        <v>140</v>
      </c>
    </row>
    <row r="9" spans="1:11">
      <c r="A9" s="5"/>
      <c r="B9" s="337"/>
      <c r="C9" s="338"/>
      <c r="D9" s="338"/>
      <c r="E9" s="338"/>
      <c r="F9" s="338"/>
      <c r="G9" s="339"/>
      <c r="H9" s="266" t="s">
        <v>135</v>
      </c>
      <c r="I9" s="360" t="s">
        <v>137</v>
      </c>
      <c r="J9" s="361"/>
      <c r="K9" s="155" t="s">
        <v>141</v>
      </c>
    </row>
    <row r="10" spans="1:11" ht="13.5" thickBot="1">
      <c r="A10" s="5"/>
      <c r="B10" s="349"/>
      <c r="C10" s="350"/>
      <c r="D10" s="350"/>
      <c r="E10" s="350"/>
      <c r="F10" s="350"/>
      <c r="G10" s="351"/>
      <c r="H10" s="267" t="s">
        <v>139</v>
      </c>
      <c r="I10" s="362" t="s">
        <v>138</v>
      </c>
      <c r="J10" s="363"/>
      <c r="K10" s="156" t="s">
        <v>139</v>
      </c>
    </row>
    <row r="11" spans="1:11">
      <c r="A11" s="104">
        <v>1</v>
      </c>
      <c r="B11" s="354" t="s">
        <v>142</v>
      </c>
      <c r="C11" s="355"/>
      <c r="D11" s="355"/>
      <c r="E11" s="355"/>
      <c r="F11" s="355"/>
      <c r="G11" s="356"/>
      <c r="H11" s="268">
        <f>+SUM(H12:H17)</f>
        <v>1308101.23</v>
      </c>
      <c r="I11" s="364">
        <f>+SUM(I12:J17)</f>
        <v>9123090.4100000039</v>
      </c>
      <c r="J11" s="364"/>
      <c r="K11" s="157">
        <f>+SUM(K12:K17)</f>
        <v>10431191.640000004</v>
      </c>
    </row>
    <row r="12" spans="1:11">
      <c r="A12" s="104">
        <v>2</v>
      </c>
      <c r="B12" s="353" t="s">
        <v>143</v>
      </c>
      <c r="C12" s="338"/>
      <c r="D12" s="338"/>
      <c r="E12" s="338"/>
      <c r="F12" s="338"/>
      <c r="G12" s="339"/>
      <c r="H12" s="269">
        <v>1303530.1599999999</v>
      </c>
      <c r="I12" s="357">
        <f>+'Anexo 2 Bis'!K13</f>
        <v>9127661.4800000042</v>
      </c>
      <c r="J12" s="357"/>
      <c r="K12" s="132">
        <f t="shared" ref="K12:K17" si="0">+H12+I12</f>
        <v>10431191.640000004</v>
      </c>
    </row>
    <row r="13" spans="1:11">
      <c r="A13" s="104">
        <v>3</v>
      </c>
      <c r="B13" s="353" t="s">
        <v>144</v>
      </c>
      <c r="C13" s="338"/>
      <c r="D13" s="338"/>
      <c r="E13" s="338"/>
      <c r="F13" s="338"/>
      <c r="G13" s="339"/>
      <c r="H13" s="269">
        <v>0</v>
      </c>
      <c r="I13" s="357">
        <v>0</v>
      </c>
      <c r="J13" s="357"/>
      <c r="K13" s="132">
        <f t="shared" si="0"/>
        <v>0</v>
      </c>
    </row>
    <row r="14" spans="1:11">
      <c r="A14" s="104">
        <v>4</v>
      </c>
      <c r="B14" s="353" t="s">
        <v>145</v>
      </c>
      <c r="C14" s="338"/>
      <c r="D14" s="338"/>
      <c r="E14" s="338"/>
      <c r="F14" s="338"/>
      <c r="G14" s="339"/>
      <c r="H14" s="269">
        <v>0</v>
      </c>
      <c r="I14" s="357">
        <v>0</v>
      </c>
      <c r="J14" s="357"/>
      <c r="K14" s="132">
        <f t="shared" si="0"/>
        <v>0</v>
      </c>
    </row>
    <row r="15" spans="1:11">
      <c r="A15" s="104">
        <v>5</v>
      </c>
      <c r="B15" s="353" t="s">
        <v>146</v>
      </c>
      <c r="C15" s="338"/>
      <c r="D15" s="338"/>
      <c r="E15" s="338"/>
      <c r="F15" s="338"/>
      <c r="G15" s="339"/>
      <c r="H15" s="269">
        <v>4571.07</v>
      </c>
      <c r="I15" s="357">
        <f>+'Anexo 2 Bis'!K15</f>
        <v>-4571.0699999993667</v>
      </c>
      <c r="J15" s="357"/>
      <c r="K15" s="132">
        <f t="shared" si="0"/>
        <v>6.3300831243395805E-10</v>
      </c>
    </row>
    <row r="16" spans="1:11">
      <c r="A16" s="104">
        <v>6</v>
      </c>
      <c r="B16" s="353" t="s">
        <v>147</v>
      </c>
      <c r="C16" s="338"/>
      <c r="D16" s="338"/>
      <c r="E16" s="338"/>
      <c r="F16" s="338"/>
      <c r="G16" s="339"/>
      <c r="H16" s="269">
        <v>0</v>
      </c>
      <c r="I16" s="357">
        <f>+'Anexo 2 Bis'!J17+'Anexo 2 Bis'!K17</f>
        <v>0</v>
      </c>
      <c r="J16" s="357"/>
      <c r="K16" s="132">
        <f t="shared" si="0"/>
        <v>0</v>
      </c>
    </row>
    <row r="17" spans="1:11">
      <c r="A17" s="104">
        <v>9</v>
      </c>
      <c r="B17" s="353" t="s">
        <v>148</v>
      </c>
      <c r="C17" s="338"/>
      <c r="D17" s="338"/>
      <c r="E17" s="338"/>
      <c r="F17" s="338"/>
      <c r="G17" s="339"/>
      <c r="H17" s="269">
        <v>0</v>
      </c>
      <c r="I17" s="357">
        <f>+'Anexo 2 Bis'!J18+'Anexo 2 Bis'!K18</f>
        <v>0</v>
      </c>
      <c r="J17" s="357"/>
      <c r="K17" s="132">
        <f t="shared" si="0"/>
        <v>0</v>
      </c>
    </row>
    <row r="18" spans="1:11">
      <c r="A18" s="104">
        <v>10</v>
      </c>
      <c r="B18" s="348" t="s">
        <v>149</v>
      </c>
      <c r="C18" s="338"/>
      <c r="D18" s="338"/>
      <c r="E18" s="338"/>
      <c r="F18" s="338"/>
      <c r="G18" s="339"/>
      <c r="H18" s="270">
        <f>+SUM(H19:H22)</f>
        <v>0</v>
      </c>
      <c r="I18" s="347">
        <f>+SUM(I19:J22)</f>
        <v>0</v>
      </c>
      <c r="J18" s="347"/>
      <c r="K18" s="158">
        <f>+SUM(K19:K22)</f>
        <v>0</v>
      </c>
    </row>
    <row r="19" spans="1:11">
      <c r="A19" s="104">
        <v>11</v>
      </c>
      <c r="B19" s="337" t="s">
        <v>150</v>
      </c>
      <c r="C19" s="338"/>
      <c r="D19" s="338"/>
      <c r="E19" s="338"/>
      <c r="F19" s="338"/>
      <c r="G19" s="339"/>
      <c r="H19" s="269">
        <v>0</v>
      </c>
      <c r="I19" s="357">
        <f>+'Anexo 2 Bis'!J16+'Anexo 2 Bis'!K16</f>
        <v>0</v>
      </c>
      <c r="J19" s="357"/>
      <c r="K19" s="132">
        <f t="shared" ref="K19:K24" si="1">+H19+I19</f>
        <v>0</v>
      </c>
    </row>
    <row r="20" spans="1:11">
      <c r="A20" s="104">
        <v>12</v>
      </c>
      <c r="B20" s="337" t="s">
        <v>151</v>
      </c>
      <c r="C20" s="338"/>
      <c r="D20" s="338"/>
      <c r="E20" s="338"/>
      <c r="F20" s="338"/>
      <c r="G20" s="339"/>
      <c r="H20" s="269">
        <v>0</v>
      </c>
      <c r="I20" s="357">
        <f>+'Anexo 2 Bis'!J17+'Anexo 2 Bis'!K17</f>
        <v>0</v>
      </c>
      <c r="J20" s="357"/>
      <c r="K20" s="132">
        <f t="shared" si="1"/>
        <v>0</v>
      </c>
    </row>
    <row r="21" spans="1:11">
      <c r="A21" s="104">
        <v>13</v>
      </c>
      <c r="B21" s="337" t="s">
        <v>152</v>
      </c>
      <c r="C21" s="338"/>
      <c r="D21" s="338"/>
      <c r="E21" s="338"/>
      <c r="F21" s="338"/>
      <c r="G21" s="339"/>
      <c r="H21" s="269">
        <v>0</v>
      </c>
      <c r="I21" s="357">
        <v>0</v>
      </c>
      <c r="J21" s="357"/>
      <c r="K21" s="132">
        <f t="shared" si="1"/>
        <v>0</v>
      </c>
    </row>
    <row r="22" spans="1:11">
      <c r="A22" s="104">
        <v>16</v>
      </c>
      <c r="B22" s="337" t="s">
        <v>153</v>
      </c>
      <c r="C22" s="338"/>
      <c r="D22" s="338"/>
      <c r="E22" s="338"/>
      <c r="F22" s="338"/>
      <c r="G22" s="339"/>
      <c r="H22" s="269">
        <v>0</v>
      </c>
      <c r="I22" s="357">
        <v>0</v>
      </c>
      <c r="J22" s="357"/>
      <c r="K22" s="132">
        <f t="shared" si="1"/>
        <v>0</v>
      </c>
    </row>
    <row r="23" spans="1:11">
      <c r="A23" s="104">
        <v>17</v>
      </c>
      <c r="B23" s="348" t="s">
        <v>154</v>
      </c>
      <c r="C23" s="338"/>
      <c r="D23" s="338"/>
      <c r="E23" s="338"/>
      <c r="F23" s="338"/>
      <c r="G23" s="339"/>
      <c r="H23" s="270">
        <v>0</v>
      </c>
      <c r="I23" s="347">
        <v>0</v>
      </c>
      <c r="J23" s="347"/>
      <c r="K23" s="158">
        <f t="shared" si="1"/>
        <v>0</v>
      </c>
    </row>
    <row r="24" spans="1:11">
      <c r="A24" s="104">
        <v>18</v>
      </c>
      <c r="B24" s="348" t="s">
        <v>155</v>
      </c>
      <c r="C24" s="338"/>
      <c r="D24" s="338"/>
      <c r="E24" s="338"/>
      <c r="F24" s="338"/>
      <c r="G24" s="339"/>
      <c r="H24" s="270">
        <f>+'[1]anexo 2 '!$O$17</f>
        <v>0</v>
      </c>
      <c r="I24" s="347">
        <f>+'Anexo 2 Bis'!K18+'Anexo 2 Bis'!J18</f>
        <v>0</v>
      </c>
      <c r="J24" s="347"/>
      <c r="K24" s="158">
        <f t="shared" si="1"/>
        <v>0</v>
      </c>
    </row>
    <row r="25" spans="1:11">
      <c r="A25" s="5"/>
      <c r="B25" s="348" t="s">
        <v>156</v>
      </c>
      <c r="C25" s="338"/>
      <c r="D25" s="338"/>
      <c r="E25" s="338"/>
      <c r="F25" s="338"/>
      <c r="G25" s="339"/>
      <c r="H25" s="270">
        <f>+H11+H18+H23+H24</f>
        <v>1308101.23</v>
      </c>
      <c r="I25" s="347">
        <f>+I11+I18+I23+I24</f>
        <v>9123090.4100000039</v>
      </c>
      <c r="J25" s="347"/>
      <c r="K25" s="158">
        <f>+K11+K18+K23+K24</f>
        <v>10431191.640000004</v>
      </c>
    </row>
    <row r="26" spans="1:11" ht="13.5" thickBot="1">
      <c r="A26" s="5"/>
      <c r="B26" s="349"/>
      <c r="C26" s="350"/>
      <c r="D26" s="350"/>
      <c r="E26" s="350"/>
      <c r="F26" s="350"/>
      <c r="G26" s="351"/>
      <c r="H26" s="271"/>
      <c r="I26" s="341"/>
      <c r="J26" s="341"/>
      <c r="K26" s="159"/>
    </row>
    <row r="27" spans="1:11" ht="48.75" customHeight="1">
      <c r="C27" s="342"/>
      <c r="D27" s="343"/>
      <c r="E27" s="343"/>
      <c r="F27" s="343"/>
      <c r="G27" s="344"/>
    </row>
    <row r="28" spans="1:11">
      <c r="B28" s="345"/>
      <c r="C28" s="345"/>
      <c r="D28" s="345"/>
      <c r="E28" s="345"/>
      <c r="F28" s="60"/>
      <c r="G28" s="345"/>
      <c r="H28" s="366"/>
      <c r="I28" s="133"/>
      <c r="J28" s="346"/>
      <c r="K28" s="346"/>
    </row>
    <row r="29" spans="1:11" ht="11.25" customHeight="1">
      <c r="B29" s="340"/>
      <c r="C29" s="340"/>
      <c r="D29" s="340"/>
      <c r="E29" s="340"/>
      <c r="F29" s="58"/>
      <c r="G29" s="340"/>
      <c r="H29" s="365"/>
      <c r="I29" s="160"/>
      <c r="J29" s="352"/>
      <c r="K29" s="352"/>
    </row>
    <row r="30" spans="1:11" ht="9.75" customHeight="1">
      <c r="B30" s="365"/>
      <c r="C30" s="365"/>
      <c r="D30" s="365"/>
      <c r="E30" s="365"/>
      <c r="F30" s="59"/>
      <c r="G30" s="365"/>
      <c r="H30" s="365"/>
      <c r="I30" s="160"/>
      <c r="J30" s="352"/>
      <c r="K30" s="352"/>
    </row>
  </sheetData>
  <mergeCells count="48">
    <mergeCell ref="J30:K30"/>
    <mergeCell ref="B30:E30"/>
    <mergeCell ref="G28:H28"/>
    <mergeCell ref="G29:H29"/>
    <mergeCell ref="G30:H30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  <mergeCell ref="I17:J17"/>
    <mergeCell ref="I18:J18"/>
    <mergeCell ref="I23:J23"/>
    <mergeCell ref="I24:J24"/>
    <mergeCell ref="I19:J19"/>
    <mergeCell ref="I20:J20"/>
    <mergeCell ref="I21:J21"/>
    <mergeCell ref="I22:J22"/>
    <mergeCell ref="B17:G17"/>
    <mergeCell ref="B20:G20"/>
    <mergeCell ref="B11:G11"/>
    <mergeCell ref="B12:G12"/>
    <mergeCell ref="B13:G13"/>
    <mergeCell ref="B14:G14"/>
    <mergeCell ref="B18:G18"/>
    <mergeCell ref="B19:G19"/>
    <mergeCell ref="B21:G21"/>
    <mergeCell ref="B22:G22"/>
    <mergeCell ref="B29:E29"/>
    <mergeCell ref="I26:J26"/>
    <mergeCell ref="C27:G27"/>
    <mergeCell ref="B28:E28"/>
    <mergeCell ref="J28:K28"/>
    <mergeCell ref="I25:J25"/>
    <mergeCell ref="B23:G23"/>
    <mergeCell ref="B24:G24"/>
    <mergeCell ref="B25:G25"/>
    <mergeCell ref="B26:G26"/>
    <mergeCell ref="J29:K29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6"/>
  <sheetViews>
    <sheetView topLeftCell="A10" workbookViewId="0">
      <selection activeCell="C12" sqref="C12"/>
    </sheetView>
  </sheetViews>
  <sheetFormatPr baseColWidth="10" defaultRowHeight="12.75"/>
  <cols>
    <col min="6" max="6" width="13" customWidth="1"/>
  </cols>
  <sheetData>
    <row r="1" spans="1:7">
      <c r="A1" t="s">
        <v>27</v>
      </c>
      <c r="B1" t="s">
        <v>4</v>
      </c>
      <c r="C1" t="s">
        <v>28</v>
      </c>
      <c r="D1" t="s">
        <v>46</v>
      </c>
      <c r="E1" t="s">
        <v>157</v>
      </c>
      <c r="F1" t="s">
        <v>158</v>
      </c>
      <c r="G1" t="s">
        <v>159</v>
      </c>
    </row>
    <row r="2" spans="1:7">
      <c r="A2">
        <f>+'Anexo 6'!$B$6</f>
        <v>2014</v>
      </c>
      <c r="B2">
        <f>+'Anexo 6'!$G$6</f>
        <v>0</v>
      </c>
      <c r="C2" s="16" t="str">
        <f>+'Anexo 6'!$K$5</f>
        <v>010102</v>
      </c>
      <c r="D2">
        <f>+'Anexo 6'!A11</f>
        <v>1</v>
      </c>
      <c r="E2" s="18">
        <f>+'Anexo 6'!H11</f>
        <v>1308101.23</v>
      </c>
      <c r="F2" s="18">
        <f>+'Anexo 6'!I11</f>
        <v>9123090.4100000039</v>
      </c>
      <c r="G2" s="18">
        <f>+'Anexo 6'!K11</f>
        <v>10431191.640000004</v>
      </c>
    </row>
    <row r="3" spans="1:7">
      <c r="A3">
        <f>+'Anexo 6'!$B$6</f>
        <v>2014</v>
      </c>
      <c r="B3">
        <f>+'Anexo 6'!$G$6</f>
        <v>0</v>
      </c>
      <c r="C3" s="16" t="str">
        <f>+'Anexo 6'!$K$5</f>
        <v>010102</v>
      </c>
      <c r="D3">
        <f>+'Anexo 6'!A12</f>
        <v>2</v>
      </c>
      <c r="E3" s="18">
        <f>+'Anexo 6'!H12</f>
        <v>1303530.1599999999</v>
      </c>
      <c r="F3" s="18">
        <f>+'Anexo 6'!I12</f>
        <v>9127661.4800000042</v>
      </c>
      <c r="G3" s="18">
        <f>+'Anexo 6'!K12</f>
        <v>10431191.640000004</v>
      </c>
    </row>
    <row r="4" spans="1:7">
      <c r="A4">
        <f>+'Anexo 6'!$B$6</f>
        <v>2014</v>
      </c>
      <c r="B4">
        <f>+'Anexo 6'!$G$6</f>
        <v>0</v>
      </c>
      <c r="C4" s="16" t="str">
        <f>+'Anexo 6'!$K$5</f>
        <v>010102</v>
      </c>
      <c r="D4">
        <f>+'Anexo 6'!A13</f>
        <v>3</v>
      </c>
      <c r="E4" s="18">
        <f>+'Anexo 6'!H13</f>
        <v>0</v>
      </c>
      <c r="F4" s="18">
        <f>+'Anexo 6'!I13</f>
        <v>0</v>
      </c>
      <c r="G4" s="18">
        <f>+'Anexo 6'!K13</f>
        <v>0</v>
      </c>
    </row>
    <row r="5" spans="1:7">
      <c r="A5">
        <f>+'Anexo 6'!$B$6</f>
        <v>2014</v>
      </c>
      <c r="B5">
        <f>+'Anexo 6'!$G$6</f>
        <v>0</v>
      </c>
      <c r="C5" s="16" t="str">
        <f>+'Anexo 6'!$K$5</f>
        <v>010102</v>
      </c>
      <c r="D5">
        <f>+'Anexo 6'!A14</f>
        <v>4</v>
      </c>
      <c r="E5" s="18">
        <f>+'Anexo 6'!H14</f>
        <v>0</v>
      </c>
      <c r="F5" s="18">
        <f>+'Anexo 6'!I14</f>
        <v>0</v>
      </c>
      <c r="G5" s="18">
        <f>+'Anexo 6'!K14</f>
        <v>0</v>
      </c>
    </row>
    <row r="6" spans="1:7">
      <c r="A6">
        <f>+'Anexo 6'!$B$6</f>
        <v>2014</v>
      </c>
      <c r="B6">
        <f>+'Anexo 6'!$G$6</f>
        <v>0</v>
      </c>
      <c r="C6" s="16" t="str">
        <f>+'Anexo 6'!$K$5</f>
        <v>010102</v>
      </c>
      <c r="D6">
        <f>+'Anexo 6'!A15</f>
        <v>5</v>
      </c>
      <c r="E6" s="18">
        <f>+'Anexo 6'!H15</f>
        <v>4571.07</v>
      </c>
      <c r="F6" s="18">
        <f>+'Anexo 6'!I15</f>
        <v>-4571.0699999993667</v>
      </c>
      <c r="G6" s="18">
        <f>+'Anexo 6'!K15</f>
        <v>6.3300831243395805E-10</v>
      </c>
    </row>
    <row r="7" spans="1:7">
      <c r="A7">
        <f>+'Anexo 6'!$B$6</f>
        <v>2014</v>
      </c>
      <c r="B7">
        <f>+'Anexo 6'!$G$6</f>
        <v>0</v>
      </c>
      <c r="C7" s="16" t="str">
        <f>+'Anexo 6'!$K$5</f>
        <v>010102</v>
      </c>
      <c r="D7">
        <f>+'Anexo 6'!A16</f>
        <v>6</v>
      </c>
      <c r="E7" s="18">
        <f>+'Anexo 6'!H16</f>
        <v>0</v>
      </c>
      <c r="F7" s="18">
        <f>+'Anexo 6'!I16</f>
        <v>0</v>
      </c>
      <c r="G7" s="18">
        <f>+'Anexo 6'!K16</f>
        <v>0</v>
      </c>
    </row>
    <row r="8" spans="1:7">
      <c r="A8">
        <f>+'Anexo 6'!$B$6</f>
        <v>2014</v>
      </c>
      <c r="B8">
        <f>+'Anexo 6'!$G$6</f>
        <v>0</v>
      </c>
      <c r="C8" s="16" t="str">
        <f>+'Anexo 6'!$K$5</f>
        <v>010102</v>
      </c>
      <c r="D8">
        <f>+'Anexo 6'!A17</f>
        <v>9</v>
      </c>
      <c r="E8" s="18">
        <f>+'Anexo 6'!H17</f>
        <v>0</v>
      </c>
      <c r="F8" s="18">
        <f>+'Anexo 6'!I17</f>
        <v>0</v>
      </c>
      <c r="G8" s="18">
        <f>+'Anexo 6'!K17</f>
        <v>0</v>
      </c>
    </row>
    <row r="9" spans="1:7">
      <c r="A9">
        <f>+'Anexo 6'!$B$6</f>
        <v>2014</v>
      </c>
      <c r="B9">
        <f>+'Anexo 6'!$G$6</f>
        <v>0</v>
      </c>
      <c r="C9" s="16" t="str">
        <f>+'Anexo 6'!$K$5</f>
        <v>010102</v>
      </c>
      <c r="D9">
        <f>+'Anexo 6'!A18</f>
        <v>10</v>
      </c>
      <c r="E9" s="18">
        <f>+'Anexo 6'!H18</f>
        <v>0</v>
      </c>
      <c r="F9" s="18">
        <f>+'Anexo 6'!I18</f>
        <v>0</v>
      </c>
      <c r="G9" s="18">
        <f>+'Anexo 6'!K18</f>
        <v>0</v>
      </c>
    </row>
    <row r="10" spans="1:7">
      <c r="A10">
        <f>+'Anexo 6'!$B$6</f>
        <v>2014</v>
      </c>
      <c r="B10">
        <f>+'Anexo 6'!$G$6</f>
        <v>0</v>
      </c>
      <c r="C10" s="16" t="str">
        <f>+'Anexo 6'!$K$5</f>
        <v>010102</v>
      </c>
      <c r="D10">
        <f>+'Anexo 6'!A19</f>
        <v>11</v>
      </c>
      <c r="E10" s="18">
        <f>+'Anexo 6'!H19</f>
        <v>0</v>
      </c>
      <c r="F10" s="18">
        <f>+'Anexo 6'!I19</f>
        <v>0</v>
      </c>
      <c r="G10" s="18">
        <f>+'Anexo 6'!K19</f>
        <v>0</v>
      </c>
    </row>
    <row r="11" spans="1:7">
      <c r="A11">
        <f>+'Anexo 6'!$B$6</f>
        <v>2014</v>
      </c>
      <c r="B11">
        <f>+'Anexo 6'!$G$6</f>
        <v>0</v>
      </c>
      <c r="C11" s="16" t="str">
        <f>+'Anexo 6'!$K$5</f>
        <v>010102</v>
      </c>
      <c r="D11">
        <f>+'Anexo 6'!A20</f>
        <v>12</v>
      </c>
      <c r="E11" s="18">
        <f>+'Anexo 6'!H20</f>
        <v>0</v>
      </c>
      <c r="F11" s="18">
        <f>+'Anexo 6'!I20</f>
        <v>0</v>
      </c>
      <c r="G11" s="18">
        <f>+'Anexo 6'!K20</f>
        <v>0</v>
      </c>
    </row>
    <row r="12" spans="1:7">
      <c r="A12">
        <f>+'Anexo 6'!$B$6</f>
        <v>2014</v>
      </c>
      <c r="B12">
        <f>+'Anexo 6'!$G$6</f>
        <v>0</v>
      </c>
      <c r="C12" s="16" t="str">
        <f>+'Anexo 6'!$K$5</f>
        <v>010102</v>
      </c>
      <c r="D12">
        <f>+'Anexo 6'!A21</f>
        <v>13</v>
      </c>
      <c r="E12" s="18">
        <f>+'Anexo 6'!H21</f>
        <v>0</v>
      </c>
      <c r="F12" s="18">
        <f>+'Anexo 6'!I21</f>
        <v>0</v>
      </c>
      <c r="G12" s="18">
        <f>+'Anexo 6'!K21</f>
        <v>0</v>
      </c>
    </row>
    <row r="13" spans="1:7">
      <c r="A13">
        <f>+'Anexo 6'!$B$6</f>
        <v>2014</v>
      </c>
      <c r="B13">
        <f>+'Anexo 6'!$G$6</f>
        <v>0</v>
      </c>
      <c r="C13" s="16" t="str">
        <f>+'Anexo 6'!$K$5</f>
        <v>010102</v>
      </c>
      <c r="D13">
        <f>+'Anexo 6'!A22</f>
        <v>16</v>
      </c>
      <c r="E13" s="18">
        <f>+'Anexo 6'!H22</f>
        <v>0</v>
      </c>
      <c r="F13" s="18">
        <f>+'Anexo 6'!I22</f>
        <v>0</v>
      </c>
      <c r="G13" s="18">
        <f>+'Anexo 6'!K22</f>
        <v>0</v>
      </c>
    </row>
    <row r="14" spans="1:7">
      <c r="A14">
        <f>+'Anexo 6'!$B$6</f>
        <v>2014</v>
      </c>
      <c r="B14">
        <f>+'Anexo 6'!$G$6</f>
        <v>0</v>
      </c>
      <c r="C14" s="16" t="str">
        <f>+'Anexo 6'!$K$5</f>
        <v>010102</v>
      </c>
      <c r="D14">
        <f>+'Anexo 6'!A23</f>
        <v>17</v>
      </c>
      <c r="E14" s="18">
        <f>+'Anexo 6'!H23</f>
        <v>0</v>
      </c>
      <c r="F14" s="18">
        <f>+'Anexo 6'!I23</f>
        <v>0</v>
      </c>
      <c r="G14" s="18">
        <f>+'Anexo 6'!K23</f>
        <v>0</v>
      </c>
    </row>
    <row r="15" spans="1:7">
      <c r="A15">
        <f>+'Anexo 6'!$B$6</f>
        <v>2014</v>
      </c>
      <c r="B15">
        <f>+'Anexo 6'!$G$6</f>
        <v>0</v>
      </c>
      <c r="C15" s="16" t="str">
        <f>+'Anexo 6'!$K$5</f>
        <v>010102</v>
      </c>
      <c r="D15">
        <f>+'Anexo 6'!A24</f>
        <v>18</v>
      </c>
      <c r="E15" s="18">
        <f>+'Anexo 6'!H24</f>
        <v>0</v>
      </c>
      <c r="F15" s="18">
        <f>+'Anexo 6'!I24</f>
        <v>0</v>
      </c>
      <c r="G15" s="18">
        <f>+'Anexo 6'!K24</f>
        <v>0</v>
      </c>
    </row>
    <row r="16" spans="1:7">
      <c r="A16">
        <f>+'Anexo 6'!$B$6</f>
        <v>2014</v>
      </c>
      <c r="B16">
        <f>+'Anexo 6'!$G$6</f>
        <v>0</v>
      </c>
      <c r="C16" s="16" t="str">
        <f>+'Anexo 6'!$K$5</f>
        <v>010102</v>
      </c>
      <c r="D16">
        <f>+'Anexo 6'!A25</f>
        <v>0</v>
      </c>
      <c r="E16" s="18">
        <f>+'Anexo 6'!H25</f>
        <v>1308101.23</v>
      </c>
      <c r="F16" s="18">
        <f>+'Anexo 6'!I25</f>
        <v>9123090.4100000039</v>
      </c>
      <c r="G16" s="18">
        <f>+'Anexo 6'!K25</f>
        <v>10431191.640000004</v>
      </c>
    </row>
  </sheetData>
  <phoneticPr fontId="4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Anexo I Programacion Financiera</vt:lpstr>
      <vt:lpstr>Anexo 1 Archi TXT</vt:lpstr>
      <vt:lpstr>anexo 2 </vt:lpstr>
      <vt:lpstr>anexo 2 Archi-TXT</vt:lpstr>
      <vt:lpstr>Anexo 2 Bis</vt:lpstr>
      <vt:lpstr>anexo 2 bis Archi-TXT</vt:lpstr>
      <vt:lpstr>anexo 3 </vt:lpstr>
      <vt:lpstr>Anexo 3 Archi txt</vt:lpstr>
      <vt:lpstr>Anexo 4 </vt:lpstr>
      <vt:lpstr>anexo 4 arch txt </vt:lpstr>
      <vt:lpstr>ANEXO 30 INC. C</vt:lpstr>
      <vt:lpstr>ANEXO 30 INC. D</vt:lpstr>
      <vt:lpstr>Anexo 6</vt:lpstr>
      <vt:lpstr>anexo 6 arch txt</vt:lpstr>
      <vt:lpstr>Hoja1</vt:lpstr>
      <vt:lpstr>'anexo 2 '!Área_de_impresión</vt:lpstr>
      <vt:lpstr>'ANEXO 30 INC. C'!Área_de_impresión</vt:lpstr>
      <vt:lpstr>'Anexo 4 '!Área_de_impresión</vt:lpstr>
      <vt:lpstr>'Anexo I Programacion Financiera'!Área_de_impresión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Usuario</cp:lastModifiedBy>
  <cp:lastPrinted>2014-10-22T13:44:11Z</cp:lastPrinted>
  <dcterms:created xsi:type="dcterms:W3CDTF">2005-10-29T15:03:20Z</dcterms:created>
  <dcterms:modified xsi:type="dcterms:W3CDTF">2014-10-22T13:45:05Z</dcterms:modified>
</cp:coreProperties>
</file>